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98" i="1"/>
  <c r="E497"/>
  <c r="D496"/>
  <c r="E496" s="1"/>
  <c r="E495"/>
  <c r="E494"/>
  <c r="E493"/>
  <c r="E492"/>
  <c r="E491"/>
  <c r="E490"/>
  <c r="E489"/>
  <c r="E488"/>
  <c r="D487"/>
  <c r="E487" s="1"/>
  <c r="E486"/>
  <c r="D486"/>
  <c r="E485"/>
  <c r="D485"/>
  <c r="E484"/>
  <c r="E483"/>
  <c r="E482"/>
  <c r="D481"/>
  <c r="E481" s="1"/>
  <c r="E480"/>
  <c r="E479"/>
  <c r="E478"/>
  <c r="E477"/>
  <c r="E476"/>
  <c r="D475"/>
  <c r="E475" s="1"/>
  <c r="E474"/>
  <c r="E473"/>
  <c r="E472"/>
  <c r="E471"/>
  <c r="D471"/>
  <c r="E470"/>
  <c r="E469"/>
  <c r="E468"/>
  <c r="E467"/>
  <c r="E466"/>
  <c r="E465"/>
  <c r="E464"/>
  <c r="E463"/>
  <c r="E462"/>
  <c r="E461"/>
  <c r="E460"/>
  <c r="E459"/>
  <c r="D458"/>
  <c r="E458" s="1"/>
  <c r="E457"/>
  <c r="E456"/>
  <c r="D455"/>
  <c r="E455" s="1"/>
  <c r="E454"/>
  <c r="D453"/>
  <c r="E453" s="1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D432"/>
  <c r="E432" s="1"/>
  <c r="E431"/>
  <c r="E430"/>
  <c r="E429"/>
  <c r="E428"/>
  <c r="D427"/>
  <c r="E427" s="1"/>
  <c r="E426"/>
  <c r="E425"/>
  <c r="D425"/>
  <c r="E424"/>
  <c r="E423"/>
  <c r="E422"/>
  <c r="E421"/>
  <c r="E420"/>
  <c r="E419"/>
  <c r="E418"/>
  <c r="D417"/>
  <c r="E417" s="1"/>
  <c r="D416"/>
  <c r="E416" s="1"/>
  <c r="E415"/>
  <c r="E414"/>
  <c r="E413"/>
  <c r="E412"/>
  <c r="E411"/>
  <c r="E410"/>
  <c r="E409"/>
  <c r="E408"/>
  <c r="E407"/>
  <c r="D406"/>
  <c r="E406" s="1"/>
  <c r="E405"/>
  <c r="E404"/>
  <c r="E403"/>
  <c r="E402"/>
  <c r="E401"/>
  <c r="E400"/>
  <c r="E399"/>
  <c r="E398"/>
  <c r="E397"/>
  <c r="E396"/>
  <c r="E395"/>
  <c r="E394"/>
  <c r="E393"/>
  <c r="D393"/>
  <c r="D392"/>
  <c r="E392" s="1"/>
  <c r="E391"/>
  <c r="E390"/>
  <c r="E389"/>
  <c r="D388"/>
  <c r="E388" s="1"/>
  <c r="E387"/>
  <c r="E386"/>
  <c r="E385"/>
  <c r="E384"/>
  <c r="E383"/>
  <c r="E382"/>
  <c r="E381"/>
  <c r="E380"/>
  <c r="D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D359"/>
  <c r="E358"/>
  <c r="E357"/>
  <c r="E356"/>
  <c r="E355"/>
  <c r="E354"/>
  <c r="E353"/>
  <c r="E352"/>
  <c r="E351"/>
  <c r="E350"/>
  <c r="D350"/>
  <c r="E349"/>
  <c r="D348"/>
  <c r="E348" s="1"/>
  <c r="E347"/>
  <c r="E346"/>
  <c r="D346"/>
  <c r="E345"/>
  <c r="E344"/>
  <c r="E343"/>
  <c r="E342"/>
  <c r="E341"/>
  <c r="D341"/>
  <c r="E340"/>
  <c r="E339"/>
  <c r="E338"/>
  <c r="E337"/>
  <c r="E336"/>
  <c r="D336"/>
  <c r="E335"/>
  <c r="E334"/>
  <c r="E333"/>
  <c r="E332"/>
  <c r="E331"/>
  <c r="E330"/>
  <c r="E329"/>
  <c r="E328"/>
  <c r="E327"/>
  <c r="D326"/>
  <c r="E326" s="1"/>
  <c r="E325"/>
  <c r="E324"/>
  <c r="E323"/>
  <c r="E322"/>
  <c r="E321"/>
  <c r="E320"/>
  <c r="E319"/>
  <c r="E318"/>
  <c r="D318"/>
  <c r="E317"/>
  <c r="E316"/>
  <c r="E315"/>
  <c r="E314"/>
  <c r="E313"/>
  <c r="E312"/>
  <c r="E311"/>
  <c r="E310"/>
  <c r="E309"/>
  <c r="D309"/>
  <c r="E308"/>
  <c r="E307"/>
  <c r="E306"/>
  <c r="E305"/>
  <c r="E304"/>
  <c r="D304"/>
  <c r="E303"/>
  <c r="E302"/>
  <c r="E301"/>
  <c r="E300"/>
  <c r="E299"/>
  <c r="E298"/>
  <c r="E297"/>
  <c r="E296"/>
  <c r="E295"/>
  <c r="E294"/>
  <c r="E293"/>
  <c r="E292"/>
  <c r="E291"/>
  <c r="D290"/>
  <c r="E290" s="1"/>
  <c r="E289"/>
  <c r="E288"/>
  <c r="E287"/>
  <c r="E286"/>
  <c r="E285"/>
  <c r="E284"/>
  <c r="E283"/>
  <c r="E282"/>
  <c r="E281"/>
  <c r="D280"/>
  <c r="E280" s="1"/>
  <c r="D279"/>
  <c r="E279" s="1"/>
  <c r="E278"/>
  <c r="E277"/>
  <c r="E276"/>
  <c r="E275"/>
  <c r="E274"/>
  <c r="E273"/>
  <c r="E272"/>
  <c r="E271"/>
  <c r="E270"/>
  <c r="E269"/>
  <c r="E268"/>
  <c r="E267"/>
  <c r="E266"/>
  <c r="E265"/>
  <c r="D264"/>
  <c r="E264" s="1"/>
  <c r="E263"/>
  <c r="E262"/>
  <c r="D261"/>
  <c r="E261" s="1"/>
  <c r="E260"/>
  <c r="E259"/>
  <c r="E258"/>
  <c r="D258"/>
  <c r="E257"/>
  <c r="E256"/>
  <c r="E255"/>
  <c r="E254"/>
  <c r="E253"/>
  <c r="D251"/>
  <c r="E251" s="1"/>
  <c r="D250"/>
  <c r="E250" s="1"/>
  <c r="E249"/>
  <c r="D248"/>
  <c r="D252" s="1"/>
  <c r="E252" s="1"/>
  <c r="E247"/>
  <c r="D245"/>
  <c r="E245" s="1"/>
  <c r="E244"/>
  <c r="E243"/>
  <c r="E242"/>
  <c r="E241"/>
  <c r="E240"/>
  <c r="E239"/>
  <c r="E238"/>
  <c r="E237"/>
  <c r="E236"/>
  <c r="E235"/>
  <c r="E234"/>
  <c r="E233"/>
  <c r="E232"/>
  <c r="E231"/>
  <c r="E230"/>
  <c r="E229"/>
  <c r="D228"/>
  <c r="E228" s="1"/>
  <c r="E227"/>
  <c r="E226"/>
  <c r="E225"/>
  <c r="E224"/>
  <c r="E223"/>
  <c r="E222"/>
  <c r="E221"/>
  <c r="D220"/>
  <c r="E220" s="1"/>
  <c r="E219"/>
  <c r="E218"/>
  <c r="D217"/>
  <c r="E217" s="1"/>
  <c r="E216"/>
  <c r="E215"/>
  <c r="E214"/>
  <c r="E213"/>
  <c r="D213"/>
  <c r="E212"/>
  <c r="E211"/>
  <c r="E210"/>
  <c r="E209"/>
  <c r="D209"/>
  <c r="E208"/>
  <c r="D207"/>
  <c r="E207" s="1"/>
  <c r="E206"/>
  <c r="E205"/>
  <c r="D204"/>
  <c r="E204" s="1"/>
  <c r="E203"/>
  <c r="E202"/>
  <c r="D201"/>
  <c r="E201" s="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D176"/>
  <c r="E175"/>
  <c r="E174"/>
  <c r="E173"/>
  <c r="E172"/>
  <c r="E171"/>
  <c r="E170"/>
  <c r="E169"/>
  <c r="E168"/>
  <c r="E167"/>
  <c r="E166"/>
  <c r="E165"/>
  <c r="E164"/>
  <c r="E163"/>
  <c r="E162"/>
  <c r="D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D143"/>
  <c r="D142"/>
  <c r="E142" s="1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D121"/>
  <c r="E120"/>
  <c r="E119"/>
  <c r="E118"/>
  <c r="E117"/>
  <c r="E116"/>
  <c r="E115"/>
  <c r="E114"/>
  <c r="E113"/>
  <c r="E112"/>
  <c r="E111"/>
  <c r="E110"/>
  <c r="E109"/>
  <c r="E108"/>
  <c r="D107"/>
  <c r="E107" s="1"/>
  <c r="D106"/>
  <c r="E106" s="1"/>
  <c r="D105"/>
  <c r="E105" s="1"/>
  <c r="E104"/>
  <c r="E103"/>
  <c r="E102"/>
  <c r="E101"/>
  <c r="E100"/>
  <c r="E99"/>
  <c r="E98"/>
  <c r="E97"/>
  <c r="E96"/>
  <c r="D96"/>
  <c r="E95"/>
  <c r="E94"/>
  <c r="E93"/>
  <c r="E92"/>
  <c r="E91"/>
  <c r="E90"/>
  <c r="E89"/>
  <c r="D89"/>
  <c r="D88"/>
  <c r="E88" s="1"/>
  <c r="E87"/>
  <c r="E86"/>
  <c r="E85"/>
  <c r="E84"/>
  <c r="E83"/>
  <c r="E82"/>
  <c r="E81"/>
  <c r="E80"/>
  <c r="E79"/>
  <c r="D79"/>
  <c r="D78"/>
  <c r="E78" s="1"/>
  <c r="E77"/>
  <c r="E76"/>
  <c r="E75"/>
  <c r="E74"/>
  <c r="E73"/>
  <c r="E72"/>
  <c r="E71"/>
  <c r="E70"/>
  <c r="E69"/>
  <c r="E68"/>
  <c r="E67"/>
  <c r="E66"/>
  <c r="E65"/>
  <c r="D65"/>
  <c r="E64"/>
  <c r="E63"/>
  <c r="E62"/>
  <c r="D61"/>
  <c r="E61" s="1"/>
  <c r="E60"/>
  <c r="E59"/>
  <c r="E58"/>
  <c r="E57"/>
  <c r="E56"/>
  <c r="E55"/>
  <c r="D54"/>
  <c r="E54" s="1"/>
  <c r="E53"/>
  <c r="E52"/>
  <c r="E51"/>
  <c r="E50"/>
  <c r="D49"/>
  <c r="E49" s="1"/>
  <c r="E48"/>
  <c r="E47"/>
  <c r="E46"/>
  <c r="E45"/>
  <c r="D45"/>
  <c r="E44"/>
  <c r="E43"/>
  <c r="E42"/>
  <c r="E41"/>
  <c r="E40"/>
  <c r="E39"/>
  <c r="E38"/>
  <c r="E37"/>
  <c r="D36"/>
  <c r="E36" s="1"/>
  <c r="E35"/>
  <c r="E34"/>
  <c r="E33"/>
  <c r="E32"/>
  <c r="E31"/>
  <c r="E30"/>
  <c r="E29"/>
  <c r="E28"/>
  <c r="E27"/>
  <c r="E26"/>
  <c r="E25"/>
  <c r="D24"/>
  <c r="E24" s="1"/>
  <c r="E23"/>
  <c r="E22"/>
  <c r="E21"/>
  <c r="E20"/>
  <c r="D20"/>
  <c r="E19"/>
  <c r="E18"/>
  <c r="E17"/>
  <c r="D16"/>
  <c r="E16" s="1"/>
  <c r="D15"/>
  <c r="E15" s="1"/>
  <c r="E14"/>
  <c r="E13"/>
  <c r="E12"/>
  <c r="E11"/>
  <c r="E10"/>
  <c r="E9"/>
  <c r="E8"/>
  <c r="E7"/>
  <c r="E6"/>
  <c r="E5"/>
  <c r="E4"/>
  <c r="E3"/>
  <c r="D246" l="1"/>
  <c r="E246" s="1"/>
  <c r="E248"/>
</calcChain>
</file>

<file path=xl/sharedStrings.xml><?xml version="1.0" encoding="utf-8"?>
<sst xmlns="http://schemas.openxmlformats.org/spreadsheetml/2006/main" count="998" uniqueCount="504">
  <si>
    <t>HSS TAPS</t>
  </si>
  <si>
    <t>MAKE</t>
  </si>
  <si>
    <t>Quantity</t>
  </si>
  <si>
    <t>PRICE LIST</t>
  </si>
  <si>
    <t>OUR PRICE</t>
  </si>
  <si>
    <t>0.326X26 BSCY ITHS TAP SPL</t>
  </si>
  <si>
    <t>INDIAN TOOLS (IT)</t>
  </si>
  <si>
    <t>0.593-27 NPTF THS TAP BOT CUMMINS</t>
  </si>
  <si>
    <t>TOTEM</t>
  </si>
  <si>
    <t>1" BSP HSS TAP BOT YG1</t>
  </si>
  <si>
    <t>YG1</t>
  </si>
  <si>
    <t>1" BSP HSS TAP TPR YG1</t>
  </si>
  <si>
    <t>1" BSW ITHS NUT TAP</t>
  </si>
  <si>
    <t>1.1/2" BSW HSS TAP BOT</t>
  </si>
  <si>
    <t>1.1/2" BSW THS TAP TPR</t>
  </si>
  <si>
    <t>1.1/2" NPT HSS TAP TPR</t>
  </si>
  <si>
    <t>1.1/2"-12 UNF HSS TAP SEC</t>
  </si>
  <si>
    <t>1.1/2"-12 UNF HSS TAP TPR</t>
  </si>
  <si>
    <t>1.1/2"-8 UN THS TAP SEC</t>
  </si>
  <si>
    <t>1.1/2"-8 UN THS TAP TPR</t>
  </si>
  <si>
    <t>1.1/4"-8 UN THS TAP SET</t>
  </si>
  <si>
    <t>1.1/8"-8 UN THS TAP SET OF 3</t>
  </si>
  <si>
    <t>1.1/8"-8 UN THS TAP TPR</t>
  </si>
  <si>
    <t>1.3/4" BSW HSS TAP TPR</t>
  </si>
  <si>
    <t>1.3/8"-14 BSW HSS RAP BOT</t>
  </si>
  <si>
    <t>1.3/8"-8 UN THS TAP SET</t>
  </si>
  <si>
    <t>1.5/8"-8 UN HSS TAP BOT</t>
  </si>
  <si>
    <t>1/16" BSP THS TAP TPR</t>
  </si>
  <si>
    <t>1/2" BSCON HSS TAP BOT</t>
  </si>
  <si>
    <t>1/2" BSCON HSS TAP SET OF 2</t>
  </si>
  <si>
    <t>1/2" BSP HSS TAP BOT</t>
  </si>
  <si>
    <t>1/2" BSP THS TAP BOT GOLD</t>
  </si>
  <si>
    <t>1/2" BSW THS TAP BOT</t>
  </si>
  <si>
    <t>1/2" BSW THS TAP SEC</t>
  </si>
  <si>
    <t>1/2" BSW THS TAP SEC S.F.</t>
  </si>
  <si>
    <t>1/2" BSW THS TAP TPR</t>
  </si>
  <si>
    <t>1/2" BSW THS TAP TPR S.F.</t>
  </si>
  <si>
    <t>1/2" UNC THS TAP BOT</t>
  </si>
  <si>
    <t>1/2" UNC THS TAP NIB</t>
  </si>
  <si>
    <t>1/2" UNF HSS TAP BOT</t>
  </si>
  <si>
    <t>1/2" UNF HSS TAP TPR</t>
  </si>
  <si>
    <t>1/2" UNF THS TAP SET</t>
  </si>
  <si>
    <t>1/2" UNF THS TAP TPR</t>
  </si>
  <si>
    <t>1/4" BS CY HSS NUT TAP</t>
  </si>
  <si>
    <t>1/4" BSCY HSS TAP SPL</t>
  </si>
  <si>
    <t>1/4" BSF THS TAP TPR</t>
  </si>
  <si>
    <t>1/4" BSW HSS TAP BOT</t>
  </si>
  <si>
    <t>1/4" BSW HSS TAP TUFF</t>
  </si>
  <si>
    <t>KT</t>
  </si>
  <si>
    <t>1/4" BSW THS TAP BOT</t>
  </si>
  <si>
    <t>1/4" BSW THS TAP SET</t>
  </si>
  <si>
    <t>1/4" BSW THS TAP TPR</t>
  </si>
  <si>
    <t>1/4" UNC HSS NUT TAP</t>
  </si>
  <si>
    <t>1/4" UNC HSS TAP L.S."C"</t>
  </si>
  <si>
    <t>1/4" UNC HSS TAP SET</t>
  </si>
  <si>
    <t>ADDISON</t>
  </si>
  <si>
    <t>1/4" UNC HSS TAP SET L.H.</t>
  </si>
  <si>
    <t>1/4" UNC THS TAP BOT</t>
  </si>
  <si>
    <t>1/4" UNC THS TAP NIB</t>
  </si>
  <si>
    <t>1/4" UNC THS TAP SEC</t>
  </si>
  <si>
    <t>1/4" UNC THS TAP SET</t>
  </si>
  <si>
    <t>1/4" UNC THS TAP TPR</t>
  </si>
  <si>
    <t>1/4" UNF HSS TAP BOT</t>
  </si>
  <si>
    <t>1/4" UNF HSS TAP TUFF</t>
  </si>
  <si>
    <t>1/4" UNF THS TAP BOT</t>
  </si>
  <si>
    <t>1/4" UNF THS TAP NIB</t>
  </si>
  <si>
    <t>1/4" UNF THS TAP SEC</t>
  </si>
  <si>
    <t>1/8" BSP HSS TAP SET L.H.</t>
  </si>
  <si>
    <t>1/8" BSW HSS TAP BOT</t>
  </si>
  <si>
    <t>1/8" BSW HSS TAP SPIREX</t>
  </si>
  <si>
    <t>1/8" BSW THS TAP L.S."B"</t>
  </si>
  <si>
    <t>1/8" BSW THS TAP SET</t>
  </si>
  <si>
    <t>1/8" BSW THS TAP TPR</t>
  </si>
  <si>
    <t>11/16" BSF HSS NUT TAP</t>
  </si>
  <si>
    <t>11/16-16 UN HSS TAP TUFF</t>
  </si>
  <si>
    <t>2" BSP HSS TAP TPR</t>
  </si>
  <si>
    <t>2.1/4" UNC HSS TAP SEC S.F.</t>
  </si>
  <si>
    <t>2.1/4" UNC HSS TAP TPR S.F.</t>
  </si>
  <si>
    <t>3/16" BSW HSS NUT TAP Z4</t>
  </si>
  <si>
    <t>3/16" BSW HSS TAP BOT</t>
  </si>
  <si>
    <t>3/16" BSW HSS TAP SPIREX</t>
  </si>
  <si>
    <t>3/16" BSW HSS TAP TPR</t>
  </si>
  <si>
    <t>3/16" BSW HSS TAP TUFF</t>
  </si>
  <si>
    <t>3/16" BSW THS TAP BOT</t>
  </si>
  <si>
    <t>3/16" BSW THS TAP SET GOLD</t>
  </si>
  <si>
    <t>3/16" UNF HSS TAP SET</t>
  </si>
  <si>
    <t>3/16"X26 WW HSS NUT TAP Z4</t>
  </si>
  <si>
    <t>3/4" BSF HSS TAP SEC</t>
  </si>
  <si>
    <t>3/4" BSP THS TAP BOT</t>
  </si>
  <si>
    <t>3/4" BSPT THS TAP BOT</t>
  </si>
  <si>
    <t>3/4" BSPT THS TAP TPR</t>
  </si>
  <si>
    <t>3/4" BSW HSS TAP NIB</t>
  </si>
  <si>
    <t>3/4" BSW HSS TAP NUT</t>
  </si>
  <si>
    <t>3/4" BSW THS TAP L.S."C"</t>
  </si>
  <si>
    <t>3/4" BSW THS TAP SET S.F.</t>
  </si>
  <si>
    <t>3/4" NPT HSS TAP SET OF 2</t>
  </si>
  <si>
    <t>3/4" NPT THS TAP L.S. 'A' TYPE OAL 200MM</t>
  </si>
  <si>
    <t>3/4" UNC HSS TAP SEC</t>
  </si>
  <si>
    <t>3/4" UNF HSS NUT TAP</t>
  </si>
  <si>
    <t>3/4" UNF THS TAP TPR</t>
  </si>
  <si>
    <t>3/8" BSF HSS TAP TUFF</t>
  </si>
  <si>
    <t>3/8" BSP HSS TAP BOT</t>
  </si>
  <si>
    <t>3/8" BSP HSS TAP SET</t>
  </si>
  <si>
    <t>MIRINDA</t>
  </si>
  <si>
    <t>3/8" BSP THS TAP BOT</t>
  </si>
  <si>
    <t>3/8" BSP THS TAP TPR</t>
  </si>
  <si>
    <t>3/8" BSW THS TAP BOT</t>
  </si>
  <si>
    <t>3/8" BSW THS TAP SEC</t>
  </si>
  <si>
    <t>3/8" BSW THS TAP SET</t>
  </si>
  <si>
    <t>3/8" BSW THS TAP TPR</t>
  </si>
  <si>
    <t>3/8" NPT HSS TAP SET OF 2</t>
  </si>
  <si>
    <t>3/8" NPT ITHS TAP BOT</t>
  </si>
  <si>
    <t>3/8" NPT THS TAP L.S. 'C' TYPE OAL 150MM</t>
  </si>
  <si>
    <t>3/8" NPT THS TAP SET OF 2 PCS</t>
  </si>
  <si>
    <t>3/8" NPTF THS TAP BOT</t>
  </si>
  <si>
    <t>3/8" UNC HSS TAP TUFF</t>
  </si>
  <si>
    <t>3/8" UNC THS TAP BOT</t>
  </si>
  <si>
    <t>3/8" UNC THS TAP SEC</t>
  </si>
  <si>
    <t>3/8" UNC THS TAP TPR</t>
  </si>
  <si>
    <t>3/8" UNF HSS TAP BOT</t>
  </si>
  <si>
    <t>3/8" UNF HSS TAP NUT</t>
  </si>
  <si>
    <t>3/8" UNF HSS TAP TPR S.F.</t>
  </si>
  <si>
    <t>3/8" UNF HSS TAP TUFF</t>
  </si>
  <si>
    <t>3/8" UNF THS TAP SEC M &amp; M SPL.</t>
  </si>
  <si>
    <t>3/8" UNF THS TAP SET</t>
  </si>
  <si>
    <t>31.5X1.5 HSS TAP BOT</t>
  </si>
  <si>
    <t>4 BA THS TAP TUFF</t>
  </si>
  <si>
    <t>5 BA HSS NUT TAP</t>
  </si>
  <si>
    <t>5/16" BSF THS TAP SET L.H.</t>
  </si>
  <si>
    <t>5/16" BSW HSS TAP BOT</t>
  </si>
  <si>
    <t>5/16" BSW HSS TAP SEC</t>
  </si>
  <si>
    <t>5/16" BSW THS TAP BOT</t>
  </si>
  <si>
    <t>5/16" BSW THS TAP L.S."C"</t>
  </si>
  <si>
    <t>5/16" BSW THS TAP SEC</t>
  </si>
  <si>
    <t>5/16" BSW THS TAP TPR</t>
  </si>
  <si>
    <t>5/16" UNC HSS NUT TAP</t>
  </si>
  <si>
    <t>5/16" UNC HSS TAP BOT</t>
  </si>
  <si>
    <t>5/16" UNC HSS TAP SPIREX</t>
  </si>
  <si>
    <t>5/16" UNC THS TAP TPR</t>
  </si>
  <si>
    <t>5/16" UNF HSS TAP SPIREX</t>
  </si>
  <si>
    <t>5/16" UNF HSS TAP TPR</t>
  </si>
  <si>
    <t>5/16" UNF HSS TAP TUFF</t>
  </si>
  <si>
    <t>5/16" UNF THS TAP NIB</t>
  </si>
  <si>
    <t>5/16" UNF THS TAP SEC</t>
  </si>
  <si>
    <t>5/16" UNF THS TAP SPIREX</t>
  </si>
  <si>
    <t>5/16" UNF THS TAP TPR</t>
  </si>
  <si>
    <t>5/32" BSW THS TAP SEC S.F.</t>
  </si>
  <si>
    <t>5/8" BSCON HSS TAP SET OF 2</t>
  </si>
  <si>
    <t>5/8" BSCON HSS TAP SET OF 3</t>
  </si>
  <si>
    <t>5/8" BSCON THS TAP SET OF 2</t>
  </si>
  <si>
    <t>5/8" BSW HSS TAP L.H. SPL</t>
  </si>
  <si>
    <t>5/8" BSW HSS TAP NIB L.H.</t>
  </si>
  <si>
    <t>5/8" BSW THS TAP L.S. 'B' TYPE</t>
  </si>
  <si>
    <t>5/8" BSW THS TAP SEC</t>
  </si>
  <si>
    <t>5/8" UNEF HSS TAP SET</t>
  </si>
  <si>
    <t>5/8" UNF HSS TAP BOT</t>
  </si>
  <si>
    <t>5/8" UNF HSS TAP TPR</t>
  </si>
  <si>
    <t>5/8" UNF HSS TAP TPR 3B</t>
  </si>
  <si>
    <t>5/8" UNF THS TAP BOT</t>
  </si>
  <si>
    <t>7/16" BSW HSS TAP TUFF</t>
  </si>
  <si>
    <t>7/16" BSW THS TAP L.S."B"</t>
  </si>
  <si>
    <t>7/16" UNC HSS TAP BOT</t>
  </si>
  <si>
    <t>7/16" UNC HSS TAP SEC</t>
  </si>
  <si>
    <t>7/16" UNC ITHS TAP SEC S.F.</t>
  </si>
  <si>
    <t>7/16" UNC THS TAP SEC</t>
  </si>
  <si>
    <t>7/16" UNC THS TAP TPR</t>
  </si>
  <si>
    <t>7/16" UNF HSS TAP BOT KT</t>
  </si>
  <si>
    <t>7/8" BSF HSS TAP SEC</t>
  </si>
  <si>
    <t>7/8" BSP HSS TAP SET OF 2</t>
  </si>
  <si>
    <t>7/8" BSP HSS TAP TPR</t>
  </si>
  <si>
    <t>7/8" BSW HSS TAP TPR</t>
  </si>
  <si>
    <t>7/8" UNC THS TAP SEC S.F.</t>
  </si>
  <si>
    <t>7/8" UNF HSS TAP BOT</t>
  </si>
  <si>
    <t>7/8"-20 UNEF HSS TAP BOT</t>
  </si>
  <si>
    <t>7/8"X11 BSF HSS TAP NUT</t>
  </si>
  <si>
    <t>9/16" BSW HSS NUT TAP</t>
  </si>
  <si>
    <t>9/16" BSW THS TAP BOT</t>
  </si>
  <si>
    <t>9/16" UNC HSS TAP SEC</t>
  </si>
  <si>
    <t>9/16" UNC HSS TAP SET</t>
  </si>
  <si>
    <t>9/16"-20 WW HSS TAP BOT</t>
  </si>
  <si>
    <t>M1.6X0.35 THS TAP BOT</t>
  </si>
  <si>
    <t>M1.6X0.35 THS TAP TPR</t>
  </si>
  <si>
    <t>M10X0.75 THS TAP SET (SET OF 2)</t>
  </si>
  <si>
    <t>M10X1.0 HSS NUT TAP</t>
  </si>
  <si>
    <t>M10X1.0 HSS TAP BOT</t>
  </si>
  <si>
    <t>M10X1.0 HSS TAP L.S."B"</t>
  </si>
  <si>
    <t>M10X1.0 HSS TAP L.S."C"</t>
  </si>
  <si>
    <t>M10X1.0 HSS TAP SPIREX</t>
  </si>
  <si>
    <t>M10X1.0 HSS TAP SPIREX 4H</t>
  </si>
  <si>
    <t>M10X1.0 HSS TAP TUFF</t>
  </si>
  <si>
    <t>M10X1.0 THS TAP BOT</t>
  </si>
  <si>
    <t>M10X1.0 THS TAP BOT GOLD</t>
  </si>
  <si>
    <t>M10X1.0 THS TAP BOT L.H.</t>
  </si>
  <si>
    <t>M10X1.0 THS TAP BOT R.S.</t>
  </si>
  <si>
    <t>M10X1.0 THS TAP TPR</t>
  </si>
  <si>
    <t>M10X1.25 HSS TAP BOT L.H.</t>
  </si>
  <si>
    <t>NSK</t>
  </si>
  <si>
    <t>M10X1.25 THS TAP BOT L.H.</t>
  </si>
  <si>
    <t>M10X1.25 THS TAP BOT R.S. M35</t>
  </si>
  <si>
    <t>M10X1.25 THS TAP L.S."C"</t>
  </si>
  <si>
    <t>M10X1.25 THS TAP MARUTI SPL+TICN COATING</t>
  </si>
  <si>
    <t>M10X1.25 THS TAP NIB</t>
  </si>
  <si>
    <t>M10X1.25 THS TAP SPPT</t>
  </si>
  <si>
    <t>M10X1.5 HSS TAP SEC</t>
  </si>
  <si>
    <t>M10X1.5 THS TAP BOT R.S.</t>
  </si>
  <si>
    <t>M10X1.5 THS TAP NIB</t>
  </si>
  <si>
    <t>M10X1.5 THS TAP SA3</t>
  </si>
  <si>
    <t>M11X1.0 HSS TAP SET OF 2</t>
  </si>
  <si>
    <t>M11X1.0 THS TAP BOT</t>
  </si>
  <si>
    <t>M11X1.5 HSS TAP TPR</t>
  </si>
  <si>
    <t>M11X1.5 THS TAP SET</t>
  </si>
  <si>
    <t>M12.1X1.0 HSS TAP SPIREX</t>
  </si>
  <si>
    <t>M12.1X1.0 THS TAP SPIREX 5H</t>
  </si>
  <si>
    <t>M12X0.75 THS TAP SET OF 2</t>
  </si>
  <si>
    <t>M12X1.0 THS TAP BOT</t>
  </si>
  <si>
    <t>M12X1.0 THS TAP BOT L.H.</t>
  </si>
  <si>
    <t>M12X1.0 THS TAP SEC 4H</t>
  </si>
  <si>
    <t>M12X1.5 HSS NUT TAP</t>
  </si>
  <si>
    <t>M12X1.5 HSS TAP BOT</t>
  </si>
  <si>
    <t>M12X1.5 HSS TAP BOT L.H.</t>
  </si>
  <si>
    <t>M12X1.5 HSS TAP SPIREX</t>
  </si>
  <si>
    <t>M12X1.5 THS TAP BOT</t>
  </si>
  <si>
    <t>M12X1.5 THS TAP BOT 6G</t>
  </si>
  <si>
    <t>M12X1.5 THS TAP BOT L.H.</t>
  </si>
  <si>
    <t>M12X1.5 THS TAP L.S."C"</t>
  </si>
  <si>
    <t>M12X1.5 THS TAP SEC S.F.</t>
  </si>
  <si>
    <t>M12X1.5 THS TAP SET OF 2</t>
  </si>
  <si>
    <t>M12X1.5 THS TAP SPIREX 4H</t>
  </si>
  <si>
    <t>M12X1.5 THS TAP TPR</t>
  </si>
  <si>
    <t>M12X1.5 THS TAP TUFF M35</t>
  </si>
  <si>
    <t>M12X1.75 HSS TAP L.S."B"</t>
  </si>
  <si>
    <t>M12X1.75 HSS TAP SEC</t>
  </si>
  <si>
    <t>M12X1.75 THS TAP NIB</t>
  </si>
  <si>
    <t>M12X1.75 THS TAP SB3</t>
  </si>
  <si>
    <t>M12X1.75 THS TAP SET GOLD</t>
  </si>
  <si>
    <t>M12X1.75 THS TAP SPIREX GOLD</t>
  </si>
  <si>
    <t>M14X1.25 HSS TAP L.S. 'A'</t>
  </si>
  <si>
    <t>M14X1.25 THS TAP GOLD SPL</t>
  </si>
  <si>
    <t>M14X1.5 HSS TAP SEC</t>
  </si>
  <si>
    <t>M14X1.5 HSS TAP SPIREX 4H</t>
  </si>
  <si>
    <t>M14X1.5 HSS TAP TPR</t>
  </si>
  <si>
    <t>M14X1.5 THS TAP TPR</t>
  </si>
  <si>
    <t>M14X1.5 THS TAP TUFF</t>
  </si>
  <si>
    <t>M14X2.0 HSS NUT TAP</t>
  </si>
  <si>
    <t>M14X2.0 HSS TAP L.S.'B'</t>
  </si>
  <si>
    <t>M14X2.0 HSS TAP SEC</t>
  </si>
  <si>
    <t>M14X2.0 HSS TAP SET</t>
  </si>
  <si>
    <t>M14X2.0 THS TAP SEC S.F.</t>
  </si>
  <si>
    <t>M15X1.5 THSS TAP TPR</t>
  </si>
  <si>
    <t>M16X1.0 HSS TAP BOT</t>
  </si>
  <si>
    <t>M16X1.0 HSS TAP TPR S.F.</t>
  </si>
  <si>
    <t>M16X1.5 HSS TAP BOT L.H.</t>
  </si>
  <si>
    <t>M16X1.5 HSS TAP NIB L.H.</t>
  </si>
  <si>
    <t>M16X1.5 HSS TAP NUT</t>
  </si>
  <si>
    <t>M16X1.5 HSS TAP SPIREX L.H.</t>
  </si>
  <si>
    <t>M16X1.5 THS TAP BOT 6G</t>
  </si>
  <si>
    <t>M16X1.5 THS TAP SET OF 2</t>
  </si>
  <si>
    <t>M16X1.75 THS TAP SET</t>
  </si>
  <si>
    <t>M16X2.0 HSS TAP LH SPL</t>
  </si>
  <si>
    <t>M16X2.0 HSS TAP SEC S.F.L.S.</t>
  </si>
  <si>
    <t>M16X2.0 HSS TAP SPL</t>
  </si>
  <si>
    <t>M16X2.0 HSS TAP TPR 7H</t>
  </si>
  <si>
    <t>M16X2.0 HSS TAP TPR S.F.</t>
  </si>
  <si>
    <t>M17X1.0 THS TAP BOT</t>
  </si>
  <si>
    <t>M17X1.5 HSS TAP SET OF 2</t>
  </si>
  <si>
    <t>M18X0.75 THS TAP BOT SPL</t>
  </si>
  <si>
    <t>M18X1.5 HSS TAP BOT</t>
  </si>
  <si>
    <t>TITEX</t>
  </si>
  <si>
    <t>M18X1.5 HSS TAP BOT L.H.</t>
  </si>
  <si>
    <t>M18X1.5 HSS TAP L.S.SPIREX</t>
  </si>
  <si>
    <t>M18X1.5 HSS TAP SPIREX</t>
  </si>
  <si>
    <t>M18X1.5 THS TAP BOT L.H. 4H</t>
  </si>
  <si>
    <t>M18X1.5 THS TAP NIB</t>
  </si>
  <si>
    <t>M18X2.0 HSS NUT TAP</t>
  </si>
  <si>
    <t>M18X2.5 HSS TAP L.S.'B'</t>
  </si>
  <si>
    <t>M18X2.5 HSS TAP SEC</t>
  </si>
  <si>
    <t>M18X2.5 HSS TAP TPR</t>
  </si>
  <si>
    <t>M18X2.5 HSS TAP TPR S.F.</t>
  </si>
  <si>
    <t>M18X2.5 THS NUT TAP</t>
  </si>
  <si>
    <t>M18X2.5 THS TAP TPR</t>
  </si>
  <si>
    <t>M18X2.5 THSS TAP L.S.'C'</t>
  </si>
  <si>
    <t>M19X1.0 HSS TAP BOT</t>
  </si>
  <si>
    <t>APL</t>
  </si>
  <si>
    <t>M19X1.5 HSS TAP BOT</t>
  </si>
  <si>
    <t>M2.5X0.45 THS TAP BOT</t>
  </si>
  <si>
    <t>M2.5X0.45 THS TAP SEC</t>
  </si>
  <si>
    <t>M2.5X0.45 THS TAP SET</t>
  </si>
  <si>
    <t>M2.5X0.45 THS TAP SET S.F.</t>
  </si>
  <si>
    <t>M2.5X0.45 THS TAP TPR</t>
  </si>
  <si>
    <t>M20X1.0 THS TAP TPR</t>
  </si>
  <si>
    <t>M20X1.5 HSS NUT TAP</t>
  </si>
  <si>
    <t>M20X1.5 HSS NUT TAP 4H</t>
  </si>
  <si>
    <t>M20X1.5 THS TAP BOT</t>
  </si>
  <si>
    <t>M20X1.5 THS TAP BOT 6G</t>
  </si>
  <si>
    <t>M20X1.5 THS TAP BOT 6G FROM FLT</t>
  </si>
  <si>
    <t>M20X2.0 HSS TAP BOT</t>
  </si>
  <si>
    <t>M20X2.0 THS TAP BOT</t>
  </si>
  <si>
    <t>M20X2.0 THS TAP SET OF 2</t>
  </si>
  <si>
    <t>M20X2.5 HSS TAP BOT</t>
  </si>
  <si>
    <t>M20X2.5 HSS TAP L.S.SEC S.F.</t>
  </si>
  <si>
    <t>M22X1.5 HSS TAP L.S."C"</t>
  </si>
  <si>
    <t>M22X1.5 HSS TAP L.S.'B'</t>
  </si>
  <si>
    <t>M22X1.5 THS TAP BOT</t>
  </si>
  <si>
    <t>M22X2.0 HSS TAP L.S."B"</t>
  </si>
  <si>
    <t>M22X2.5 HSS NUT TAP</t>
  </si>
  <si>
    <t>M22X2.5 HSS TAP BOT</t>
  </si>
  <si>
    <t>M22X2.5 HSS TAP SEC S.F.</t>
  </si>
  <si>
    <t>M22X2.5 HSS TAP TPR</t>
  </si>
  <si>
    <t>M22X2.5 HSS TAP TPR S.F.</t>
  </si>
  <si>
    <t>M22X2.5 THS TAP BOT</t>
  </si>
  <si>
    <t>M22X2.5 THS TAP SEC S.F. DIN 352</t>
  </si>
  <si>
    <t>M22X2.5 THS TAP SET DIN352</t>
  </si>
  <si>
    <t>M22X2.5 THS TAP TPR S.F. DIN 352</t>
  </si>
  <si>
    <t>M24X1.0 THS TAP TPR</t>
  </si>
  <si>
    <t>M24X1.5 HSS NUT TAP</t>
  </si>
  <si>
    <t>M24X1.5 HSS TAP L.S."C"</t>
  </si>
  <si>
    <t>M24X1.5 HSS TAP SET L.H.</t>
  </si>
  <si>
    <t>M24X1.5 THS TAP TPR</t>
  </si>
  <si>
    <t>M24X3.0 HSS TAP SPIREX</t>
  </si>
  <si>
    <t>STM</t>
  </si>
  <si>
    <t>M24X3.0 HSS TAP TPR</t>
  </si>
  <si>
    <t>M24X3.0 HSS TAP TPR S.F.</t>
  </si>
  <si>
    <t>M24X3.0 THS TAP BOT</t>
  </si>
  <si>
    <t>M24X3.0 THS TAP SEC S.F.</t>
  </si>
  <si>
    <t>M24X3.0 THS TAP TPR</t>
  </si>
  <si>
    <t>M25X3.0 HSS TAP SEC</t>
  </si>
  <si>
    <t>M25X3.0 HSS TAP SET</t>
  </si>
  <si>
    <t>M25X3.0 HSS TAP TPR</t>
  </si>
  <si>
    <t>M26X3.0 HSS TAP BOT</t>
  </si>
  <si>
    <t>M27X1.25 HSS TAP L.S.'C'</t>
  </si>
  <si>
    <t>M27X3.0 HSS TAP L.S.'A'</t>
  </si>
  <si>
    <t>M27X3.0 HSS TAP TPR</t>
  </si>
  <si>
    <t>M27X3.0 THS TAP BOT</t>
  </si>
  <si>
    <t>M27X3.0 THS TAP SEC</t>
  </si>
  <si>
    <t>M27X3.0 THS TAP SET S.F.</t>
  </si>
  <si>
    <t>M27X3.0 THS TAP TPR</t>
  </si>
  <si>
    <t>M28X1.5 HSS TAP TPR</t>
  </si>
  <si>
    <t>M28X2.0 HSS TAP L.S."C"</t>
  </si>
  <si>
    <t>M28X2.0 HSS TAP SEC S.F.</t>
  </si>
  <si>
    <t>M2X0.4 HSS TAP BOT</t>
  </si>
  <si>
    <t>M2X0.4 HSS TAP SPOON TYPE</t>
  </si>
  <si>
    <t>M2X0.4 THS TAP BOT</t>
  </si>
  <si>
    <t>M2X0.4 THS TAP SEC</t>
  </si>
  <si>
    <t>M2X0.4 THS TAP TPR</t>
  </si>
  <si>
    <t>M3.5X0.35 HSS TAP SET</t>
  </si>
  <si>
    <t>M3.5X0.6 HSS TAP SPIREX</t>
  </si>
  <si>
    <t>M3.5X0.6 HSS TAP SPPT 2FLT</t>
  </si>
  <si>
    <t>M3.5X0.6 HSS TAP TUFF</t>
  </si>
  <si>
    <t>M3.5X0.6 THS TAP BOT</t>
  </si>
  <si>
    <t>M3.5X0.6 THS TAP SET</t>
  </si>
  <si>
    <t>M3.5X0.6 THS TAP SPPT GOLD 6g 3FLT</t>
  </si>
  <si>
    <t>M3.5X0.6 THS TAP TPR</t>
  </si>
  <si>
    <t>M3.5X0.6 THS TAP TUFF</t>
  </si>
  <si>
    <t>M30X0.5 THS TAP BOT</t>
  </si>
  <si>
    <t>M30X1.5 HSS NUT TAP L.H.</t>
  </si>
  <si>
    <t>M30X3.5 THS TAP SEC</t>
  </si>
  <si>
    <t>M32X2.0 THS TAP BOT L.H.</t>
  </si>
  <si>
    <t>M32X2.0 THS TAP TPR</t>
  </si>
  <si>
    <t>M33X2.0 THS TAP BOT L.H.</t>
  </si>
  <si>
    <t>M33X3.0 HSS TAP L.S.'A'</t>
  </si>
  <si>
    <t>M33X3.0 HSS TAP TPR S.F.</t>
  </si>
  <si>
    <t>M33X3.5 THS TAP BOT</t>
  </si>
  <si>
    <t>M33X3.5 THS TAP TPR</t>
  </si>
  <si>
    <t>M35X1.5 HSS TAP TPR</t>
  </si>
  <si>
    <t>M36X1.5 HSS TAP SPIREX</t>
  </si>
  <si>
    <t>M36X4.0 THS TAP BOT</t>
  </si>
  <si>
    <t>M38X2.0 HSS TAP TPR S.F.</t>
  </si>
  <si>
    <t>M38X4.0 HSS TAP SET</t>
  </si>
  <si>
    <t>M39X2.0 HSS TAP TPR S.F.</t>
  </si>
  <si>
    <t>M39X4.0 HSS TAP SEC S.F.</t>
  </si>
  <si>
    <t>M3X0.35 HSS TAP SEC S.F.</t>
  </si>
  <si>
    <t>M3X0.5 HSS TAP BOT</t>
  </si>
  <si>
    <t>M3X0.5 HSS TAP SPPT</t>
  </si>
  <si>
    <t>M3X0.5 HSS TAP TUFF</t>
  </si>
  <si>
    <t>M3X0.5 THS TAP L.S."B"</t>
  </si>
  <si>
    <t>M3X0.5 THS TAP L.S."C"</t>
  </si>
  <si>
    <t>M4.5X0.75 HSS TAP SPIREX SPL</t>
  </si>
  <si>
    <t>M4.5X0.75 HSS TAP TPR</t>
  </si>
  <si>
    <t>M4.5X0.75 HSS TAP TUFF</t>
  </si>
  <si>
    <t>M4.5X0.75 THS TAP TUFF</t>
  </si>
  <si>
    <t>M42X1.5 HSS TAP L.S.'B'</t>
  </si>
  <si>
    <t>M42X1.5 THS TAP BOT</t>
  </si>
  <si>
    <t>M42X2.0 HSS TAP L.S.'C'</t>
  </si>
  <si>
    <t>M45X2.0 HSS TAP TPR</t>
  </si>
  <si>
    <t>M45X4.5 HSS TAP L.S.'C'</t>
  </si>
  <si>
    <t>M48X1.5 HSS TAP L.S.'C'</t>
  </si>
  <si>
    <t>M48X1.5 HSS TAP TPR</t>
  </si>
  <si>
    <t>M4X0.35 THS TAP SPPT 4H</t>
  </si>
  <si>
    <t>M4X0.5 THS TAP SET OF 2</t>
  </si>
  <si>
    <t>M4X0.7 HSS NUT TAP</t>
  </si>
  <si>
    <t>M4X0.7 HSS TAP BOT</t>
  </si>
  <si>
    <t>M4X0.7 HSS TAP L.S."A"</t>
  </si>
  <si>
    <t>M4X0.7 HSS TAP L.S."C"</t>
  </si>
  <si>
    <t>M4X0.7 HSS TAP SEC</t>
  </si>
  <si>
    <t>M4X0.7 HSS TAP SET</t>
  </si>
  <si>
    <t>M4X0.7 THS TAP L.S.'B' GOLD</t>
  </si>
  <si>
    <t>M4X0.7 THS TAP SB1</t>
  </si>
  <si>
    <t>M4X0.7 THS TAP SB3</t>
  </si>
  <si>
    <t>M4X0.7 THS TAP SD1</t>
  </si>
  <si>
    <t>M4X0.7 THS TAP SEC S.F.L.H.</t>
  </si>
  <si>
    <t>M4X0.7 THS TAP TPR L.H.</t>
  </si>
  <si>
    <t>M4X0.7 THS TAP TPR S.F.</t>
  </si>
  <si>
    <t>M4X0.7 THS TAP TPR S.F.L.H.</t>
  </si>
  <si>
    <t>M55X4.0 HSS TAP TPR S.F.</t>
  </si>
  <si>
    <t>M56X1.5 HSS TAP SET</t>
  </si>
  <si>
    <t>M5X0.5 THS TAP BOT</t>
  </si>
  <si>
    <t>M5X0.5 THS TAP TPR</t>
  </si>
  <si>
    <t>M5X0.8 HSS TAP BOT</t>
  </si>
  <si>
    <t>M5X0.8 HSS TAP BOT R.S.</t>
  </si>
  <si>
    <t>M5X0.8 HSS TAP L.S."C"</t>
  </si>
  <si>
    <t>M5X0.8 HSS TAP SEC</t>
  </si>
  <si>
    <t>M5X0.8 HSS TAP SEC S.F.</t>
  </si>
  <si>
    <t>M5X0.8 HSS TAP SEC S.F.L.H. SPL</t>
  </si>
  <si>
    <t>M5X0.8 HSS TAP SET</t>
  </si>
  <si>
    <t>M5X0.8 HSS TAP SET S.F.</t>
  </si>
  <si>
    <t>M5X0.8 HSS TAP SET S.F.OF 2</t>
  </si>
  <si>
    <t>M5X0.8 HSS TAP SPL</t>
  </si>
  <si>
    <t>M5X0.8 HSS TAP TPR S.F.</t>
  </si>
  <si>
    <t>M5X0.8 THS TAP L.S."C"</t>
  </si>
  <si>
    <t>M5X0.8 THS TAP SEC S.F.</t>
  </si>
  <si>
    <t>M5X0.8 THS TAP SPPT GOLD</t>
  </si>
  <si>
    <t>M60X1.5 HSS TAP SET</t>
  </si>
  <si>
    <t>M62X1.5 HSS TAP SET</t>
  </si>
  <si>
    <t>M64X1.5 HSS TAP SET</t>
  </si>
  <si>
    <t>M68X2.0 HSS TAP SPIREX</t>
  </si>
  <si>
    <t>M6X0.75 HSS TAP L.S."C"</t>
  </si>
  <si>
    <t>M6X0.75 HSS TAP SEC</t>
  </si>
  <si>
    <t>M6X0.75 HSS TAP TPR S.F.</t>
  </si>
  <si>
    <t>M6X0.75 THS TAP BOT</t>
  </si>
  <si>
    <t>M6X1.0 HSS TAP L.S."C"</t>
  </si>
  <si>
    <t>M6X1.0 HSS TAP SEC</t>
  </si>
  <si>
    <t>M6x1.0 HSS TAP SET</t>
  </si>
  <si>
    <t>M6X1.0 HSS TAP TPR</t>
  </si>
  <si>
    <t>M6X1.0 THS TAP BOT L.H.</t>
  </si>
  <si>
    <t>M6X1.0 THS TAP BOT M35</t>
  </si>
  <si>
    <t>M6X1.0 THS TAP BOT XL [M35 STEEL]</t>
  </si>
  <si>
    <t>M6X1.0 THS TAP L.S."B"</t>
  </si>
  <si>
    <t>M6X1.0 THS TAP L.S."C"</t>
  </si>
  <si>
    <t>M6X1.0 THS TAP L.S."C" GOLD</t>
  </si>
  <si>
    <t>M6X1.0 THS TAP L.S.'B' 3 FL</t>
  </si>
  <si>
    <t>M6X1.0 THS TAP NIB</t>
  </si>
  <si>
    <t>M6X1.0 THS TAP NIB 6G</t>
  </si>
  <si>
    <t>M6X1.0 THS TAP SB3</t>
  </si>
  <si>
    <t>M6X1.0 THS TAP SC3 SILVER CUT</t>
  </si>
  <si>
    <t>M6X1.0 THS TAP SD1</t>
  </si>
  <si>
    <t>M6X1.0 THS TAP SD3  DIN 371</t>
  </si>
  <si>
    <t>M6X1.0 THS TAP SEC GOLD</t>
  </si>
  <si>
    <t>M6X1.0 THS TAP SEC M35</t>
  </si>
  <si>
    <t>M6X1.0 THS TAP SEC R.S.</t>
  </si>
  <si>
    <t>M6X1.0 THS TAP SPPT R.S.GOLD</t>
  </si>
  <si>
    <t>M6X1.0 THS TAP SPPT SPACO</t>
  </si>
  <si>
    <t>M6X1.0 THS TAP TPR S.F.</t>
  </si>
  <si>
    <t>M6X1.0 THS TAP TUFF M35</t>
  </si>
  <si>
    <t>M76X6.0 HSS TAP SEC S.F.</t>
  </si>
  <si>
    <t>M7X0.75 HSS TAP L.S."B"</t>
  </si>
  <si>
    <t>M7X0.75 HSS TAP L.S."C"</t>
  </si>
  <si>
    <t>M7X0.75 HSS TAP SPPT</t>
  </si>
  <si>
    <t>M7X0.75 HSS TAP TUFF</t>
  </si>
  <si>
    <t>M7X1.0 HSS NUT TAP</t>
  </si>
  <si>
    <t>M7X1.0 HSS TAP SPPT L.H.</t>
  </si>
  <si>
    <t>M7X1.0 THS TAP NIB</t>
  </si>
  <si>
    <t>M7X1.0 THS TAP SET</t>
  </si>
  <si>
    <t>M7X1.0 THS TAP TUFF</t>
  </si>
  <si>
    <t>M8X0.5 THS TAP BOT</t>
  </si>
  <si>
    <t>M8X1.0 HSS TAP L.S."A"L.H.</t>
  </si>
  <si>
    <t>M8X1.0 HSS TAP SEC</t>
  </si>
  <si>
    <t>M8X1.0 HSS TAP TPR</t>
  </si>
  <si>
    <t>M8X1.0 HSS TAP TUFF</t>
  </si>
  <si>
    <t>M8X1.0 THS TAP SPPT</t>
  </si>
  <si>
    <t>M8X1.0 THS TAP TUFF M35</t>
  </si>
  <si>
    <t>M8X1.25 HSS NUT TAP</t>
  </si>
  <si>
    <t>M8X1.25 HSS TAP BOT</t>
  </si>
  <si>
    <t>M8X1.25 HSS TAP SEC S.F.</t>
  </si>
  <si>
    <t>M8X1.25 HSS TAP SPL.</t>
  </si>
  <si>
    <t>M8X1.25 HSS TAP TPR</t>
  </si>
  <si>
    <t>M8X1.25 THS TAP BOT 6G</t>
  </si>
  <si>
    <t>M8X1.25 THS TAP BOT L.H.</t>
  </si>
  <si>
    <t>M8X1.25 THS TAP L.S."B"</t>
  </si>
  <si>
    <t>M8X1.25 THS TAP L.S."C"</t>
  </si>
  <si>
    <t>M8X1.25 THS TAP SD3 DIN 371</t>
  </si>
  <si>
    <t>M8X1.25 THS TAP SET L.H.</t>
  </si>
  <si>
    <t>M8X1.25 THS TAP SPPT R.S.</t>
  </si>
  <si>
    <t>M8X1.25 THS TAP TPR S.F. M42</t>
  </si>
  <si>
    <t>M8X1.25 THS TAP TUFF M35</t>
  </si>
  <si>
    <t>M9X1.25 HSS NUT TAP</t>
  </si>
  <si>
    <t>M9X1.25 HSS TAP BOT</t>
  </si>
  <si>
    <t>M9X1.25 HSS TAP SET</t>
  </si>
  <si>
    <t>M9X1.25 HSS TAP TPR</t>
  </si>
  <si>
    <t>M9X1.25 HSS TAP TPR S.F.</t>
  </si>
  <si>
    <t>NO 12 UNF HSS TAP BOT</t>
  </si>
  <si>
    <t>NO 5 UNF HSS TAP SET [2 PCS]</t>
  </si>
  <si>
    <t>NO.10 UNC THS TAP HELICOLI SET</t>
  </si>
  <si>
    <t>NO.10. UNF THS TAP SET</t>
  </si>
  <si>
    <t>NO.12 UNC THS TAP BOT</t>
  </si>
  <si>
    <t>NO.12 UNF HSS TAP TUFF</t>
  </si>
  <si>
    <t>NO.4 UNC HSS TAP SPIREX</t>
  </si>
  <si>
    <t>NO.5 UNC THS TAP TPR</t>
  </si>
  <si>
    <t>NO.5 UNF THS TAP BOT</t>
  </si>
  <si>
    <t>NO.6 UNC HSS TAP SEC</t>
  </si>
  <si>
    <t>NO.6 UNC HSS TAP TUFF</t>
  </si>
  <si>
    <t>NO.8 UNC HSS TAP BOT</t>
  </si>
  <si>
    <t>NO.8 UNC HSS TAP SET</t>
  </si>
  <si>
    <t>NO.8 UNC HSS TAP SPIREX</t>
  </si>
  <si>
    <t>NO.8 UNC HSS TAP TUFF</t>
  </si>
</sst>
</file>

<file path=xl/styles.xml><?xml version="1.0" encoding="utf-8"?>
<styleSheet xmlns="http://schemas.openxmlformats.org/spreadsheetml/2006/main">
  <numFmts count="3">
    <numFmt numFmtId="164" formatCode="&quot;&quot;0&quot; NOS&quot;"/>
    <numFmt numFmtId="165" formatCode="&quot;&quot;0&quot; SET&quot;"/>
    <numFmt numFmtId="166" formatCode="&quot;&quot;0&quot; PAIR&quot;"/>
  </numFmts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 indent="2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/>
    <xf numFmtId="49" fontId="2" fillId="0" borderId="2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/>
    <xf numFmtId="165" fontId="2" fillId="0" borderId="2" xfId="0" applyNumberFormat="1" applyFont="1" applyBorder="1" applyAlignment="1">
      <alignment horizontal="right" vertical="top"/>
    </xf>
    <xf numFmtId="166" fontId="2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8"/>
  <sheetViews>
    <sheetView tabSelected="1" workbookViewId="0">
      <selection activeCell="A4" sqref="A4"/>
    </sheetView>
  </sheetViews>
  <sheetFormatPr defaultRowHeight="15"/>
  <cols>
    <col min="1" max="1" width="40.5703125" bestFit="1" customWidth="1"/>
    <col min="2" max="2" width="16" bestFit="1" customWidth="1"/>
    <col min="3" max="3" width="8.140625" bestFit="1" customWidth="1"/>
    <col min="4" max="5" width="9.855468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</row>
    <row r="3" spans="1:5">
      <c r="A3" s="5" t="s">
        <v>5</v>
      </c>
      <c r="B3" s="5" t="s">
        <v>6</v>
      </c>
      <c r="C3" s="6">
        <v>39</v>
      </c>
      <c r="D3" s="7">
        <v>462</v>
      </c>
      <c r="E3" s="7">
        <f>D3*0.4</f>
        <v>184.8</v>
      </c>
    </row>
    <row r="4" spans="1:5">
      <c r="A4" s="5" t="s">
        <v>7</v>
      </c>
      <c r="B4" s="5" t="s">
        <v>8</v>
      </c>
      <c r="C4" s="6">
        <v>6</v>
      </c>
      <c r="D4" s="7"/>
      <c r="E4" s="7">
        <f>D4/2</f>
        <v>0</v>
      </c>
    </row>
    <row r="5" spans="1:5">
      <c r="A5" s="5" t="s">
        <v>9</v>
      </c>
      <c r="B5" s="5" t="s">
        <v>10</v>
      </c>
      <c r="C5" s="6">
        <v>1</v>
      </c>
      <c r="D5" s="7">
        <v>3942</v>
      </c>
      <c r="E5" s="7">
        <f>D5*0.4</f>
        <v>1576.8000000000002</v>
      </c>
    </row>
    <row r="6" spans="1:5">
      <c r="A6" s="5" t="s">
        <v>11</v>
      </c>
      <c r="B6" s="5" t="s">
        <v>10</v>
      </c>
      <c r="C6" s="6">
        <v>1</v>
      </c>
      <c r="D6" s="7">
        <v>3942</v>
      </c>
      <c r="E6" s="7">
        <f>D6*0.4</f>
        <v>1576.8000000000002</v>
      </c>
    </row>
    <row r="7" spans="1:5">
      <c r="A7" s="5" t="s">
        <v>12</v>
      </c>
      <c r="B7" s="5" t="s">
        <v>6</v>
      </c>
      <c r="C7" s="6">
        <v>5</v>
      </c>
      <c r="D7" s="7">
        <v>5785</v>
      </c>
      <c r="E7" s="7">
        <f>D7*0.4</f>
        <v>2314</v>
      </c>
    </row>
    <row r="8" spans="1:5">
      <c r="A8" s="5" t="s">
        <v>13</v>
      </c>
      <c r="B8" s="5" t="s">
        <v>6</v>
      </c>
      <c r="C8" s="6">
        <v>2</v>
      </c>
      <c r="D8" s="7">
        <v>6801</v>
      </c>
      <c r="E8" s="7">
        <f>D8*0.4</f>
        <v>2720.4</v>
      </c>
    </row>
    <row r="9" spans="1:5">
      <c r="A9" s="5" t="s">
        <v>14</v>
      </c>
      <c r="B9" s="5" t="s">
        <v>8</v>
      </c>
      <c r="C9" s="6">
        <v>1</v>
      </c>
      <c r="D9" s="7">
        <v>6835</v>
      </c>
      <c r="E9" s="7">
        <f>D9/2</f>
        <v>3417.5</v>
      </c>
    </row>
    <row r="10" spans="1:5">
      <c r="A10" s="5" t="s">
        <v>15</v>
      </c>
      <c r="B10" s="5" t="s">
        <v>6</v>
      </c>
      <c r="C10" s="6">
        <v>1</v>
      </c>
      <c r="D10" s="7">
        <v>9775</v>
      </c>
      <c r="E10" s="7">
        <f>D10*0.4</f>
        <v>3910</v>
      </c>
    </row>
    <row r="11" spans="1:5">
      <c r="A11" s="5" t="s">
        <v>16</v>
      </c>
      <c r="B11" s="5" t="s">
        <v>6</v>
      </c>
      <c r="C11" s="6">
        <v>2</v>
      </c>
      <c r="D11" s="7">
        <v>6801</v>
      </c>
      <c r="E11" s="7">
        <f>D11*0.4</f>
        <v>2720.4</v>
      </c>
    </row>
    <row r="12" spans="1:5">
      <c r="A12" s="5" t="s">
        <v>17</v>
      </c>
      <c r="B12" s="5" t="s">
        <v>6</v>
      </c>
      <c r="C12" s="6">
        <v>1</v>
      </c>
      <c r="D12" s="7">
        <v>6801</v>
      </c>
      <c r="E12" s="7">
        <f>D12*0.4</f>
        <v>2720.4</v>
      </c>
    </row>
    <row r="13" spans="1:5">
      <c r="A13" s="5" t="s">
        <v>18</v>
      </c>
      <c r="B13" s="5" t="s">
        <v>8</v>
      </c>
      <c r="C13" s="6">
        <v>1</v>
      </c>
      <c r="D13" s="7">
        <v>6835</v>
      </c>
      <c r="E13" s="7">
        <f>D13/2</f>
        <v>3417.5</v>
      </c>
    </row>
    <row r="14" spans="1:5">
      <c r="A14" s="5" t="s">
        <v>19</v>
      </c>
      <c r="B14" s="5" t="s">
        <v>8</v>
      </c>
      <c r="C14" s="6">
        <v>1</v>
      </c>
      <c r="D14" s="7">
        <v>6835</v>
      </c>
      <c r="E14" s="7">
        <f>D14/2</f>
        <v>3417.5</v>
      </c>
    </row>
    <row r="15" spans="1:5">
      <c r="A15" s="5" t="s">
        <v>20</v>
      </c>
      <c r="B15" s="5" t="s">
        <v>8</v>
      </c>
      <c r="C15" s="8">
        <v>1</v>
      </c>
      <c r="D15" s="7">
        <f>4411*3</f>
        <v>13233</v>
      </c>
      <c r="E15" s="7">
        <f>D15/2</f>
        <v>6616.5</v>
      </c>
    </row>
    <row r="16" spans="1:5">
      <c r="A16" s="5" t="s">
        <v>21</v>
      </c>
      <c r="B16" s="5" t="s">
        <v>8</v>
      </c>
      <c r="C16" s="8">
        <v>1</v>
      </c>
      <c r="D16" s="7">
        <f>3*3660</f>
        <v>10980</v>
      </c>
      <c r="E16" s="7">
        <f>D16/2</f>
        <v>5490</v>
      </c>
    </row>
    <row r="17" spans="1:5">
      <c r="A17" s="5" t="s">
        <v>22</v>
      </c>
      <c r="B17" s="5" t="s">
        <v>8</v>
      </c>
      <c r="C17" s="6">
        <v>1</v>
      </c>
      <c r="D17" s="7">
        <v>3660</v>
      </c>
      <c r="E17" s="7">
        <f>D17/2</f>
        <v>1830</v>
      </c>
    </row>
    <row r="18" spans="1:5">
      <c r="A18" s="5" t="s">
        <v>23</v>
      </c>
      <c r="B18" s="5" t="s">
        <v>6</v>
      </c>
      <c r="C18" s="6">
        <v>1</v>
      </c>
      <c r="D18" s="7">
        <v>9425</v>
      </c>
      <c r="E18" s="7">
        <f>D18*0.4</f>
        <v>3770</v>
      </c>
    </row>
    <row r="19" spans="1:5">
      <c r="A19" s="5" t="s">
        <v>24</v>
      </c>
      <c r="B19" s="5" t="s">
        <v>6</v>
      </c>
      <c r="C19" s="6">
        <v>3</v>
      </c>
      <c r="D19" s="7">
        <v>5664</v>
      </c>
      <c r="E19" s="7">
        <f>D19*0.4</f>
        <v>2265.6</v>
      </c>
    </row>
    <row r="20" spans="1:5">
      <c r="A20" s="5" t="s">
        <v>25</v>
      </c>
      <c r="B20" s="5" t="s">
        <v>8</v>
      </c>
      <c r="C20" s="8">
        <v>1</v>
      </c>
      <c r="D20" s="7">
        <f>3*5688</f>
        <v>17064</v>
      </c>
      <c r="E20" s="7">
        <f>D20/2</f>
        <v>8532</v>
      </c>
    </row>
    <row r="21" spans="1:5">
      <c r="A21" s="5" t="s">
        <v>26</v>
      </c>
      <c r="B21" s="5" t="s">
        <v>6</v>
      </c>
      <c r="C21" s="6">
        <v>1</v>
      </c>
      <c r="D21" s="7">
        <v>8013</v>
      </c>
      <c r="E21" s="7">
        <f>D21*0.4</f>
        <v>3205.2000000000003</v>
      </c>
    </row>
    <row r="22" spans="1:5">
      <c r="A22" s="5" t="s">
        <v>27</v>
      </c>
      <c r="B22" s="5" t="s">
        <v>8</v>
      </c>
      <c r="C22" s="6">
        <v>1</v>
      </c>
      <c r="D22" s="7">
        <v>687</v>
      </c>
      <c r="E22" s="7">
        <f>D22/2</f>
        <v>343.5</v>
      </c>
    </row>
    <row r="23" spans="1:5">
      <c r="A23" s="5" t="s">
        <v>28</v>
      </c>
      <c r="B23" s="5" t="s">
        <v>6</v>
      </c>
      <c r="C23" s="6">
        <v>5</v>
      </c>
      <c r="D23" s="7">
        <v>934</v>
      </c>
      <c r="E23" s="7">
        <f>D23*0.4</f>
        <v>373.6</v>
      </c>
    </row>
    <row r="24" spans="1:5">
      <c r="A24" s="5" t="s">
        <v>29</v>
      </c>
      <c r="B24" s="5" t="s">
        <v>6</v>
      </c>
      <c r="C24" s="9">
        <v>8</v>
      </c>
      <c r="D24" s="7">
        <f>934*2</f>
        <v>1868</v>
      </c>
      <c r="E24" s="7">
        <f>D24*0.4</f>
        <v>747.2</v>
      </c>
    </row>
    <row r="25" spans="1:5">
      <c r="A25" s="5" t="s">
        <v>30</v>
      </c>
      <c r="B25" s="5" t="s">
        <v>6</v>
      </c>
      <c r="C25" s="6">
        <v>7</v>
      </c>
      <c r="D25" s="7">
        <v>1633</v>
      </c>
      <c r="E25" s="7">
        <f>D25*0.4</f>
        <v>653.20000000000005</v>
      </c>
    </row>
    <row r="26" spans="1:5">
      <c r="A26" s="5" t="s">
        <v>31</v>
      </c>
      <c r="B26" s="5" t="s">
        <v>8</v>
      </c>
      <c r="C26" s="6">
        <v>2</v>
      </c>
      <c r="D26" s="7">
        <v>1706</v>
      </c>
      <c r="E26" s="7">
        <f t="shared" ref="E26:E33" si="0">D26/2</f>
        <v>853</v>
      </c>
    </row>
    <row r="27" spans="1:5">
      <c r="A27" s="5" t="s">
        <v>32</v>
      </c>
      <c r="B27" s="5" t="s">
        <v>8</v>
      </c>
      <c r="C27" s="6">
        <v>4</v>
      </c>
      <c r="D27" s="7">
        <v>717</v>
      </c>
      <c r="E27" s="7">
        <f t="shared" si="0"/>
        <v>358.5</v>
      </c>
    </row>
    <row r="28" spans="1:5">
      <c r="A28" s="5" t="s">
        <v>33</v>
      </c>
      <c r="B28" s="5" t="s">
        <v>8</v>
      </c>
      <c r="C28" s="6">
        <v>8</v>
      </c>
      <c r="D28" s="7">
        <v>717</v>
      </c>
      <c r="E28" s="7">
        <f t="shared" si="0"/>
        <v>358.5</v>
      </c>
    </row>
    <row r="29" spans="1:5">
      <c r="A29" s="5" t="s">
        <v>34</v>
      </c>
      <c r="B29" s="5" t="s">
        <v>8</v>
      </c>
      <c r="C29" s="6">
        <v>1</v>
      </c>
      <c r="D29" s="7">
        <v>717</v>
      </c>
      <c r="E29" s="7">
        <f t="shared" si="0"/>
        <v>358.5</v>
      </c>
    </row>
    <row r="30" spans="1:5">
      <c r="A30" s="5" t="s">
        <v>35</v>
      </c>
      <c r="B30" s="5" t="s">
        <v>8</v>
      </c>
      <c r="C30" s="6">
        <v>7</v>
      </c>
      <c r="D30" s="7">
        <v>717</v>
      </c>
      <c r="E30" s="7">
        <f t="shared" si="0"/>
        <v>358.5</v>
      </c>
    </row>
    <row r="31" spans="1:5">
      <c r="A31" s="5" t="s">
        <v>36</v>
      </c>
      <c r="B31" s="5" t="s">
        <v>8</v>
      </c>
      <c r="C31" s="6">
        <v>2</v>
      </c>
      <c r="D31" s="7">
        <v>717</v>
      </c>
      <c r="E31" s="7">
        <f t="shared" si="0"/>
        <v>358.5</v>
      </c>
    </row>
    <row r="32" spans="1:5">
      <c r="A32" s="5" t="s">
        <v>37</v>
      </c>
      <c r="B32" s="5" t="s">
        <v>8</v>
      </c>
      <c r="C32" s="6">
        <v>2</v>
      </c>
      <c r="D32" s="7">
        <v>717</v>
      </c>
      <c r="E32" s="7">
        <f t="shared" si="0"/>
        <v>358.5</v>
      </c>
    </row>
    <row r="33" spans="1:5">
      <c r="A33" s="5" t="s">
        <v>38</v>
      </c>
      <c r="B33" s="5" t="s">
        <v>8</v>
      </c>
      <c r="C33" s="6">
        <v>6</v>
      </c>
      <c r="D33" s="7"/>
      <c r="E33" s="7">
        <f t="shared" si="0"/>
        <v>0</v>
      </c>
    </row>
    <row r="34" spans="1:5">
      <c r="A34" s="5" t="s">
        <v>39</v>
      </c>
      <c r="B34" s="5" t="s">
        <v>6</v>
      </c>
      <c r="C34" s="6">
        <v>37</v>
      </c>
      <c r="D34" s="7">
        <v>709</v>
      </c>
      <c r="E34" s="7">
        <f>D34*0.4</f>
        <v>283.60000000000002</v>
      </c>
    </row>
    <row r="35" spans="1:5">
      <c r="A35" s="5" t="s">
        <v>40</v>
      </c>
      <c r="B35" s="5" t="s">
        <v>6</v>
      </c>
      <c r="C35" s="6">
        <v>10</v>
      </c>
      <c r="D35" s="7">
        <v>709</v>
      </c>
      <c r="E35" s="7">
        <f>D35*0.4</f>
        <v>283.60000000000002</v>
      </c>
    </row>
    <row r="36" spans="1:5">
      <c r="A36" s="5" t="s">
        <v>41</v>
      </c>
      <c r="B36" s="5" t="s">
        <v>8</v>
      </c>
      <c r="C36" s="8">
        <v>1</v>
      </c>
      <c r="D36" s="7">
        <f>717*3</f>
        <v>2151</v>
      </c>
      <c r="E36" s="7">
        <f>D36/2</f>
        <v>1075.5</v>
      </c>
    </row>
    <row r="37" spans="1:5">
      <c r="A37" s="5" t="s">
        <v>42</v>
      </c>
      <c r="B37" s="5" t="s">
        <v>8</v>
      </c>
      <c r="C37" s="6">
        <v>2</v>
      </c>
      <c r="D37" s="7">
        <v>717</v>
      </c>
      <c r="E37" s="7">
        <f>D37/2</f>
        <v>358.5</v>
      </c>
    </row>
    <row r="38" spans="1:5">
      <c r="A38" s="5" t="s">
        <v>43</v>
      </c>
      <c r="B38" s="5" t="s">
        <v>6</v>
      </c>
      <c r="C38" s="6">
        <v>25</v>
      </c>
      <c r="D38" s="7">
        <v>754</v>
      </c>
      <c r="E38" s="7">
        <f>D38*0.4</f>
        <v>301.60000000000002</v>
      </c>
    </row>
    <row r="39" spans="1:5">
      <c r="A39" s="5" t="s">
        <v>44</v>
      </c>
      <c r="B39" s="5" t="s">
        <v>6</v>
      </c>
      <c r="C39" s="6">
        <v>53</v>
      </c>
      <c r="D39" s="7">
        <v>371</v>
      </c>
      <c r="E39" s="7">
        <f>D39*0.4</f>
        <v>148.4</v>
      </c>
    </row>
    <row r="40" spans="1:5">
      <c r="A40" s="5" t="s">
        <v>45</v>
      </c>
      <c r="B40" s="5" t="s">
        <v>8</v>
      </c>
      <c r="C40" s="6">
        <v>2</v>
      </c>
      <c r="D40" s="7">
        <v>319</v>
      </c>
      <c r="E40" s="7">
        <f>D40/2</f>
        <v>159.5</v>
      </c>
    </row>
    <row r="41" spans="1:5">
      <c r="A41" s="5" t="s">
        <v>46</v>
      </c>
      <c r="B41" s="5" t="s">
        <v>6</v>
      </c>
      <c r="C41" s="6">
        <v>4</v>
      </c>
      <c r="D41" s="7">
        <v>318</v>
      </c>
      <c r="E41" s="7">
        <f>D41*0.4</f>
        <v>127.2</v>
      </c>
    </row>
    <row r="42" spans="1:5">
      <c r="A42" s="5" t="s">
        <v>47</v>
      </c>
      <c r="B42" s="5" t="s">
        <v>48</v>
      </c>
      <c r="C42" s="6">
        <v>1</v>
      </c>
      <c r="D42" s="7">
        <v>650</v>
      </c>
      <c r="E42" s="7">
        <f>D42*0.4</f>
        <v>260</v>
      </c>
    </row>
    <row r="43" spans="1:5">
      <c r="A43" s="5" t="s">
        <v>47</v>
      </c>
      <c r="B43" s="5" t="s">
        <v>6</v>
      </c>
      <c r="C43" s="6">
        <v>118</v>
      </c>
      <c r="D43" s="7">
        <v>650</v>
      </c>
      <c r="E43" s="7">
        <f>D43*0.4</f>
        <v>260</v>
      </c>
    </row>
    <row r="44" spans="1:5">
      <c r="A44" s="5" t="s">
        <v>49</v>
      </c>
      <c r="B44" s="5" t="s">
        <v>8</v>
      </c>
      <c r="C44" s="6">
        <v>5</v>
      </c>
      <c r="D44" s="7">
        <v>319</v>
      </c>
      <c r="E44" s="7">
        <f>D44/2</f>
        <v>159.5</v>
      </c>
    </row>
    <row r="45" spans="1:5">
      <c r="A45" s="5" t="s">
        <v>50</v>
      </c>
      <c r="B45" s="5" t="s">
        <v>8</v>
      </c>
      <c r="C45" s="8">
        <v>5</v>
      </c>
      <c r="D45" s="7">
        <f>319*3</f>
        <v>957</v>
      </c>
      <c r="E45" s="7">
        <f>D45/2</f>
        <v>478.5</v>
      </c>
    </row>
    <row r="46" spans="1:5">
      <c r="A46" s="5" t="s">
        <v>51</v>
      </c>
      <c r="B46" s="5" t="s">
        <v>8</v>
      </c>
      <c r="C46" s="6">
        <v>1</v>
      </c>
      <c r="D46" s="7">
        <v>319</v>
      </c>
      <c r="E46" s="7">
        <f>D46/2</f>
        <v>159.5</v>
      </c>
    </row>
    <row r="47" spans="1:5">
      <c r="A47" s="5" t="s">
        <v>52</v>
      </c>
      <c r="B47" s="5" t="s">
        <v>6</v>
      </c>
      <c r="C47" s="6">
        <v>2</v>
      </c>
      <c r="D47" s="7">
        <v>660</v>
      </c>
      <c r="E47" s="7">
        <f>D47*0.4</f>
        <v>264</v>
      </c>
    </row>
    <row r="48" spans="1:5">
      <c r="A48" s="5" t="s">
        <v>53</v>
      </c>
      <c r="B48" s="5" t="s">
        <v>6</v>
      </c>
      <c r="C48" s="6">
        <v>15</v>
      </c>
      <c r="D48" s="7">
        <v>520</v>
      </c>
      <c r="E48" s="7">
        <f>D48*0.4</f>
        <v>208</v>
      </c>
    </row>
    <row r="49" spans="1:5">
      <c r="A49" s="5" t="s">
        <v>54</v>
      </c>
      <c r="B49" s="5" t="s">
        <v>55</v>
      </c>
      <c r="C49" s="8">
        <v>1</v>
      </c>
      <c r="D49" s="7">
        <f>318*3</f>
        <v>954</v>
      </c>
      <c r="E49" s="7">
        <f>D49*0.4</f>
        <v>381.6</v>
      </c>
    </row>
    <row r="50" spans="1:5">
      <c r="A50" s="5" t="s">
        <v>56</v>
      </c>
      <c r="B50" s="5" t="s">
        <v>6</v>
      </c>
      <c r="C50" s="8">
        <v>3</v>
      </c>
      <c r="D50" s="7">
        <v>1193</v>
      </c>
      <c r="E50" s="7">
        <f>D50*0.4</f>
        <v>477.20000000000005</v>
      </c>
    </row>
    <row r="51" spans="1:5">
      <c r="A51" s="5" t="s">
        <v>57</v>
      </c>
      <c r="B51" s="5" t="s">
        <v>8</v>
      </c>
      <c r="C51" s="6">
        <v>4</v>
      </c>
      <c r="D51" s="7">
        <v>319</v>
      </c>
      <c r="E51" s="7">
        <f>D51/2</f>
        <v>159.5</v>
      </c>
    </row>
    <row r="52" spans="1:5">
      <c r="A52" s="5" t="s">
        <v>58</v>
      </c>
      <c r="B52" s="5" t="s">
        <v>8</v>
      </c>
      <c r="C52" s="6">
        <v>9</v>
      </c>
      <c r="D52" s="7"/>
      <c r="E52" s="7">
        <f>D52/2</f>
        <v>0</v>
      </c>
    </row>
    <row r="53" spans="1:5">
      <c r="A53" s="5" t="s">
        <v>59</v>
      </c>
      <c r="B53" s="5" t="s">
        <v>8</v>
      </c>
      <c r="C53" s="6">
        <v>1</v>
      </c>
      <c r="D53" s="7">
        <v>319</v>
      </c>
      <c r="E53" s="7">
        <f>D53/2</f>
        <v>159.5</v>
      </c>
    </row>
    <row r="54" spans="1:5">
      <c r="A54" s="5" t="s">
        <v>60</v>
      </c>
      <c r="B54" s="5" t="s">
        <v>8</v>
      </c>
      <c r="C54" s="8">
        <v>1</v>
      </c>
      <c r="D54" s="7">
        <f>319*3</f>
        <v>957</v>
      </c>
      <c r="E54" s="7">
        <f>D54/2</f>
        <v>478.5</v>
      </c>
    </row>
    <row r="55" spans="1:5">
      <c r="A55" s="5" t="s">
        <v>61</v>
      </c>
      <c r="B55" s="5" t="s">
        <v>8</v>
      </c>
      <c r="C55" s="6">
        <v>1</v>
      </c>
      <c r="D55" s="7">
        <v>319</v>
      </c>
      <c r="E55" s="7">
        <f>D55/2</f>
        <v>159.5</v>
      </c>
    </row>
    <row r="56" spans="1:5">
      <c r="A56" s="5" t="s">
        <v>62</v>
      </c>
      <c r="B56" s="5" t="s">
        <v>6</v>
      </c>
      <c r="C56" s="6">
        <v>10</v>
      </c>
      <c r="D56" s="7">
        <v>318</v>
      </c>
      <c r="E56" s="7">
        <f>D56*0.4</f>
        <v>127.2</v>
      </c>
    </row>
    <row r="57" spans="1:5">
      <c r="A57" s="5" t="s">
        <v>63</v>
      </c>
      <c r="B57" s="5" t="s">
        <v>6</v>
      </c>
      <c r="C57" s="6">
        <v>30</v>
      </c>
      <c r="D57" s="7">
        <v>650</v>
      </c>
      <c r="E57" s="7">
        <f>D57*0.4</f>
        <v>260</v>
      </c>
    </row>
    <row r="58" spans="1:5">
      <c r="A58" s="5" t="s">
        <v>64</v>
      </c>
      <c r="B58" s="5" t="s">
        <v>8</v>
      </c>
      <c r="C58" s="6">
        <v>3</v>
      </c>
      <c r="D58" s="7">
        <v>319</v>
      </c>
      <c r="E58" s="7">
        <f>D58/2</f>
        <v>159.5</v>
      </c>
    </row>
    <row r="59" spans="1:5">
      <c r="A59" s="5" t="s">
        <v>65</v>
      </c>
      <c r="B59" s="5" t="s">
        <v>8</v>
      </c>
      <c r="C59" s="6">
        <v>5</v>
      </c>
      <c r="D59" s="7"/>
      <c r="E59" s="7">
        <f>D59/2</f>
        <v>0</v>
      </c>
    </row>
    <row r="60" spans="1:5">
      <c r="A60" s="5" t="s">
        <v>66</v>
      </c>
      <c r="B60" s="5" t="s">
        <v>8</v>
      </c>
      <c r="C60" s="6">
        <v>3</v>
      </c>
      <c r="D60" s="7">
        <v>319</v>
      </c>
      <c r="E60" s="7">
        <f>D60/2</f>
        <v>159.5</v>
      </c>
    </row>
    <row r="61" spans="1:5">
      <c r="A61" s="5" t="s">
        <v>67</v>
      </c>
      <c r="B61" s="5" t="s">
        <v>6</v>
      </c>
      <c r="C61" s="9">
        <v>1</v>
      </c>
      <c r="D61" s="7">
        <f>1.25*2*488</f>
        <v>1220</v>
      </c>
      <c r="E61" s="7">
        <f>D61*0.4</f>
        <v>488</v>
      </c>
    </row>
    <row r="62" spans="1:5">
      <c r="A62" s="5" t="s">
        <v>68</v>
      </c>
      <c r="B62" s="5" t="s">
        <v>6</v>
      </c>
      <c r="C62" s="6">
        <v>1</v>
      </c>
      <c r="D62" s="7">
        <v>307</v>
      </c>
      <c r="E62" s="7">
        <f>D62*0.4</f>
        <v>122.80000000000001</v>
      </c>
    </row>
    <row r="63" spans="1:5">
      <c r="A63" s="5" t="s">
        <v>69</v>
      </c>
      <c r="B63" s="5" t="s">
        <v>6</v>
      </c>
      <c r="C63" s="6">
        <v>5</v>
      </c>
      <c r="D63" s="7">
        <v>418</v>
      </c>
      <c r="E63" s="7">
        <f>D63*0.4</f>
        <v>167.20000000000002</v>
      </c>
    </row>
    <row r="64" spans="1:5">
      <c r="A64" s="5" t="s">
        <v>70</v>
      </c>
      <c r="B64" s="5" t="s">
        <v>8</v>
      </c>
      <c r="C64" s="6">
        <v>9</v>
      </c>
      <c r="D64" s="7">
        <v>768</v>
      </c>
      <c r="E64" s="7">
        <f>D64/2</f>
        <v>384</v>
      </c>
    </row>
    <row r="65" spans="1:5">
      <c r="A65" s="5" t="s">
        <v>71</v>
      </c>
      <c r="B65" s="5" t="s">
        <v>8</v>
      </c>
      <c r="C65" s="8">
        <v>1</v>
      </c>
      <c r="D65" s="7">
        <f>3*307</f>
        <v>921</v>
      </c>
      <c r="E65" s="7">
        <f>D65/2</f>
        <v>460.5</v>
      </c>
    </row>
    <row r="66" spans="1:5">
      <c r="A66" s="5" t="s">
        <v>72</v>
      </c>
      <c r="B66" s="5" t="s">
        <v>8</v>
      </c>
      <c r="C66" s="6">
        <v>1</v>
      </c>
      <c r="D66" s="7">
        <v>307</v>
      </c>
      <c r="E66" s="7">
        <f>D66/2</f>
        <v>153.5</v>
      </c>
    </row>
    <row r="67" spans="1:5">
      <c r="A67" s="5" t="s">
        <v>73</v>
      </c>
      <c r="B67" s="5" t="s">
        <v>6</v>
      </c>
      <c r="C67" s="6">
        <v>11</v>
      </c>
      <c r="D67" s="7">
        <v>2762</v>
      </c>
      <c r="E67" s="7">
        <f t="shared" ref="E67:E76" si="1">D67*0.4</f>
        <v>1104.8</v>
      </c>
    </row>
    <row r="68" spans="1:5">
      <c r="A68" s="5" t="s">
        <v>74</v>
      </c>
      <c r="B68" s="5" t="s">
        <v>6</v>
      </c>
      <c r="C68" s="6">
        <v>3</v>
      </c>
      <c r="D68" s="7">
        <v>2500</v>
      </c>
      <c r="E68" s="7">
        <f t="shared" si="1"/>
        <v>1000</v>
      </c>
    </row>
    <row r="69" spans="1:5">
      <c r="A69" s="5" t="s">
        <v>75</v>
      </c>
      <c r="B69" s="5" t="s">
        <v>55</v>
      </c>
      <c r="C69" s="6">
        <v>1</v>
      </c>
      <c r="D69" s="7">
        <v>13261</v>
      </c>
      <c r="E69" s="7">
        <f t="shared" si="1"/>
        <v>5304.4000000000005</v>
      </c>
    </row>
    <row r="70" spans="1:5">
      <c r="A70" s="5" t="s">
        <v>76</v>
      </c>
      <c r="B70" s="5" t="s">
        <v>6</v>
      </c>
      <c r="C70" s="6">
        <v>1</v>
      </c>
      <c r="D70" s="7">
        <v>19927</v>
      </c>
      <c r="E70" s="7">
        <f t="shared" si="1"/>
        <v>7970.8</v>
      </c>
    </row>
    <row r="71" spans="1:5">
      <c r="A71" s="5" t="s">
        <v>77</v>
      </c>
      <c r="B71" s="5" t="s">
        <v>6</v>
      </c>
      <c r="C71" s="6">
        <v>1</v>
      </c>
      <c r="D71" s="7">
        <v>19927</v>
      </c>
      <c r="E71" s="7">
        <f t="shared" si="1"/>
        <v>7970.8</v>
      </c>
    </row>
    <row r="72" spans="1:5">
      <c r="A72" s="5" t="s">
        <v>78</v>
      </c>
      <c r="B72" s="5" t="s">
        <v>6</v>
      </c>
      <c r="C72" s="6">
        <v>65</v>
      </c>
      <c r="D72" s="7">
        <v>610</v>
      </c>
      <c r="E72" s="7">
        <f t="shared" si="1"/>
        <v>244</v>
      </c>
    </row>
    <row r="73" spans="1:5">
      <c r="A73" s="5" t="s">
        <v>79</v>
      </c>
      <c r="B73" s="5" t="s">
        <v>6</v>
      </c>
      <c r="C73" s="6">
        <v>38</v>
      </c>
      <c r="D73" s="7">
        <v>307</v>
      </c>
      <c r="E73" s="7">
        <f t="shared" si="1"/>
        <v>122.80000000000001</v>
      </c>
    </row>
    <row r="74" spans="1:5">
      <c r="A74" s="5" t="s">
        <v>80</v>
      </c>
      <c r="B74" s="5" t="s">
        <v>6</v>
      </c>
      <c r="C74" s="6">
        <v>3</v>
      </c>
      <c r="D74" s="7">
        <v>427</v>
      </c>
      <c r="E74" s="7">
        <f t="shared" si="1"/>
        <v>170.8</v>
      </c>
    </row>
    <row r="75" spans="1:5">
      <c r="A75" s="5" t="s">
        <v>81</v>
      </c>
      <c r="B75" s="5" t="s">
        <v>6</v>
      </c>
      <c r="C75" s="6">
        <v>2</v>
      </c>
      <c r="D75" s="7">
        <v>307</v>
      </c>
      <c r="E75" s="7">
        <f t="shared" si="1"/>
        <v>122.80000000000001</v>
      </c>
    </row>
    <row r="76" spans="1:5">
      <c r="A76" s="5" t="s">
        <v>82</v>
      </c>
      <c r="B76" s="5" t="s">
        <v>6</v>
      </c>
      <c r="C76" s="6">
        <v>1</v>
      </c>
      <c r="D76" s="7">
        <v>580</v>
      </c>
      <c r="E76" s="7">
        <f t="shared" si="1"/>
        <v>232</v>
      </c>
    </row>
    <row r="77" spans="1:5">
      <c r="A77" s="5" t="s">
        <v>83</v>
      </c>
      <c r="B77" s="5" t="s">
        <v>8</v>
      </c>
      <c r="C77" s="6">
        <v>3</v>
      </c>
      <c r="D77" s="7">
        <v>307</v>
      </c>
      <c r="E77" s="7">
        <f>D77/2</f>
        <v>153.5</v>
      </c>
    </row>
    <row r="78" spans="1:5">
      <c r="A78" s="5" t="s">
        <v>84</v>
      </c>
      <c r="B78" s="5" t="s">
        <v>8</v>
      </c>
      <c r="C78" s="8">
        <v>2</v>
      </c>
      <c r="D78" s="7">
        <f>307*3*1.2</f>
        <v>1105.2</v>
      </c>
      <c r="E78" s="7">
        <f>D78/2</f>
        <v>552.6</v>
      </c>
    </row>
    <row r="79" spans="1:5">
      <c r="A79" s="5" t="s">
        <v>85</v>
      </c>
      <c r="B79" s="5" t="s">
        <v>6</v>
      </c>
      <c r="C79" s="8">
        <v>10</v>
      </c>
      <c r="D79" s="7">
        <f>3*307</f>
        <v>921</v>
      </c>
      <c r="E79" s="7">
        <f>D79*0.4</f>
        <v>368.40000000000003</v>
      </c>
    </row>
    <row r="80" spans="1:5">
      <c r="A80" s="5" t="s">
        <v>86</v>
      </c>
      <c r="B80" s="5" t="s">
        <v>6</v>
      </c>
      <c r="C80" s="6">
        <v>110</v>
      </c>
      <c r="D80" s="7">
        <v>610</v>
      </c>
      <c r="E80" s="7">
        <f>D80*0.4</f>
        <v>244</v>
      </c>
    </row>
    <row r="81" spans="1:5">
      <c r="A81" s="5" t="s">
        <v>87</v>
      </c>
      <c r="B81" s="5" t="s">
        <v>6</v>
      </c>
      <c r="C81" s="6">
        <v>14</v>
      </c>
      <c r="D81" s="7">
        <v>1545</v>
      </c>
      <c r="E81" s="7">
        <f>D81*0.4</f>
        <v>618</v>
      </c>
    </row>
    <row r="82" spans="1:5">
      <c r="A82" s="5" t="s">
        <v>88</v>
      </c>
      <c r="B82" s="5" t="s">
        <v>8</v>
      </c>
      <c r="C82" s="6">
        <v>2</v>
      </c>
      <c r="D82" s="7">
        <v>1575</v>
      </c>
      <c r="E82" s="7">
        <f>D82/2</f>
        <v>787.5</v>
      </c>
    </row>
    <row r="83" spans="1:5">
      <c r="A83" s="5" t="s">
        <v>89</v>
      </c>
      <c r="B83" s="5" t="s">
        <v>8</v>
      </c>
      <c r="C83" s="6">
        <v>1</v>
      </c>
      <c r="D83" s="7">
        <v>3405</v>
      </c>
      <c r="E83" s="7">
        <f>D83/2</f>
        <v>1702.5</v>
      </c>
    </row>
    <row r="84" spans="1:5">
      <c r="A84" s="5" t="s">
        <v>90</v>
      </c>
      <c r="B84" s="5" t="s">
        <v>8</v>
      </c>
      <c r="C84" s="6">
        <v>1</v>
      </c>
      <c r="D84" s="7">
        <v>3405</v>
      </c>
      <c r="E84" s="7">
        <f>D84/2</f>
        <v>1702.5</v>
      </c>
    </row>
    <row r="85" spans="1:5">
      <c r="A85" s="5" t="s">
        <v>91</v>
      </c>
      <c r="B85" s="5" t="s">
        <v>6</v>
      </c>
      <c r="C85" s="6">
        <v>47</v>
      </c>
      <c r="D85" s="7">
        <v>1820</v>
      </c>
      <c r="E85" s="7">
        <f>D85*0.4</f>
        <v>728</v>
      </c>
    </row>
    <row r="86" spans="1:5">
      <c r="A86" s="5" t="s">
        <v>92</v>
      </c>
      <c r="B86" s="5" t="s">
        <v>6</v>
      </c>
      <c r="C86" s="6">
        <v>11</v>
      </c>
      <c r="D86" s="7">
        <v>3247</v>
      </c>
      <c r="E86" s="7">
        <f>D86*0.4</f>
        <v>1298.8000000000002</v>
      </c>
    </row>
    <row r="87" spans="1:5">
      <c r="A87" s="5" t="s">
        <v>93</v>
      </c>
      <c r="B87" s="5" t="s">
        <v>8</v>
      </c>
      <c r="C87" s="6">
        <v>3</v>
      </c>
      <c r="D87" s="7">
        <v>2673</v>
      </c>
      <c r="E87" s="7">
        <f>D87/2</f>
        <v>1336.5</v>
      </c>
    </row>
    <row r="88" spans="1:5">
      <c r="A88" s="5" t="s">
        <v>94</v>
      </c>
      <c r="B88" s="5" t="s">
        <v>8</v>
      </c>
      <c r="C88" s="8">
        <v>1</v>
      </c>
      <c r="D88" s="7">
        <f>3*1575</f>
        <v>4725</v>
      </c>
      <c r="E88" s="7">
        <f>D88/2</f>
        <v>2362.5</v>
      </c>
    </row>
    <row r="89" spans="1:5">
      <c r="A89" s="5" t="s">
        <v>95</v>
      </c>
      <c r="B89" s="5" t="s">
        <v>10</v>
      </c>
      <c r="C89" s="9">
        <v>1</v>
      </c>
      <c r="D89" s="7">
        <f>2*3328</f>
        <v>6656</v>
      </c>
      <c r="E89" s="7">
        <f>D89*0.4</f>
        <v>2662.4</v>
      </c>
    </row>
    <row r="90" spans="1:5">
      <c r="A90" s="5" t="s">
        <v>96</v>
      </c>
      <c r="B90" s="5" t="s">
        <v>8</v>
      </c>
      <c r="C90" s="6">
        <v>1</v>
      </c>
      <c r="D90" s="7">
        <v>5210</v>
      </c>
      <c r="E90" s="7">
        <f>D90/2</f>
        <v>2605</v>
      </c>
    </row>
    <row r="91" spans="1:5">
      <c r="A91" s="5" t="s">
        <v>97</v>
      </c>
      <c r="B91" s="5" t="s">
        <v>6</v>
      </c>
      <c r="C91" s="6">
        <v>1</v>
      </c>
      <c r="D91" s="7">
        <v>15445</v>
      </c>
      <c r="E91" s="7">
        <f>D91*0.4</f>
        <v>6178</v>
      </c>
    </row>
    <row r="92" spans="1:5">
      <c r="A92" s="5" t="s">
        <v>98</v>
      </c>
      <c r="B92" s="5" t="s">
        <v>6</v>
      </c>
      <c r="C92" s="6">
        <v>6</v>
      </c>
      <c r="D92" s="7">
        <v>3247</v>
      </c>
      <c r="E92" s="7">
        <f>D92*0.4</f>
        <v>1298.8000000000002</v>
      </c>
    </row>
    <row r="93" spans="1:5">
      <c r="A93" s="5" t="s">
        <v>99</v>
      </c>
      <c r="B93" s="5" t="s">
        <v>8</v>
      </c>
      <c r="C93" s="6">
        <v>1</v>
      </c>
      <c r="D93" s="7">
        <v>1575</v>
      </c>
      <c r="E93" s="7">
        <f>D93/2</f>
        <v>787.5</v>
      </c>
    </row>
    <row r="94" spans="1:5">
      <c r="A94" s="5" t="s">
        <v>100</v>
      </c>
      <c r="B94" s="5" t="s">
        <v>6</v>
      </c>
      <c r="C94" s="6">
        <v>9</v>
      </c>
      <c r="D94" s="7">
        <v>710</v>
      </c>
      <c r="E94" s="7">
        <f>D94*0.4</f>
        <v>284</v>
      </c>
    </row>
    <row r="95" spans="1:5">
      <c r="A95" s="5" t="s">
        <v>101</v>
      </c>
      <c r="B95" s="5" t="s">
        <v>6</v>
      </c>
      <c r="C95" s="6">
        <v>1</v>
      </c>
      <c r="D95" s="7">
        <v>1120</v>
      </c>
      <c r="E95" s="7">
        <f>D95*0.4</f>
        <v>448</v>
      </c>
    </row>
    <row r="96" spans="1:5">
      <c r="A96" s="5" t="s">
        <v>102</v>
      </c>
      <c r="B96" s="5" t="s">
        <v>103</v>
      </c>
      <c r="C96" s="8">
        <v>1</v>
      </c>
      <c r="D96" s="7">
        <f>2*1120</f>
        <v>2240</v>
      </c>
      <c r="E96" s="7">
        <f>D96*0.4</f>
        <v>896</v>
      </c>
    </row>
    <row r="97" spans="1:5">
      <c r="A97" s="5" t="s">
        <v>104</v>
      </c>
      <c r="B97" s="5" t="s">
        <v>8</v>
      </c>
      <c r="C97" s="6">
        <v>3</v>
      </c>
      <c r="D97" s="7">
        <v>1130</v>
      </c>
      <c r="E97" s="7">
        <f t="shared" ref="E97:E102" si="2">D97/2</f>
        <v>565</v>
      </c>
    </row>
    <row r="98" spans="1:5">
      <c r="A98" s="5" t="s">
        <v>105</v>
      </c>
      <c r="B98" s="5" t="s">
        <v>8</v>
      </c>
      <c r="C98" s="6">
        <v>13</v>
      </c>
      <c r="D98" s="7">
        <v>1130</v>
      </c>
      <c r="E98" s="7">
        <f t="shared" si="2"/>
        <v>565</v>
      </c>
    </row>
    <row r="99" spans="1:5">
      <c r="A99" s="5" t="s">
        <v>106</v>
      </c>
      <c r="B99" s="5" t="s">
        <v>8</v>
      </c>
      <c r="C99" s="6">
        <v>7</v>
      </c>
      <c r="D99" s="7">
        <v>440</v>
      </c>
      <c r="E99" s="7">
        <f t="shared" si="2"/>
        <v>220</v>
      </c>
    </row>
    <row r="100" spans="1:5">
      <c r="A100" s="5" t="s">
        <v>107</v>
      </c>
      <c r="B100" s="5" t="s">
        <v>8</v>
      </c>
      <c r="C100" s="6">
        <v>8</v>
      </c>
      <c r="D100" s="7">
        <v>440</v>
      </c>
      <c r="E100" s="7">
        <f t="shared" si="2"/>
        <v>220</v>
      </c>
    </row>
    <row r="101" spans="1:5">
      <c r="A101" s="5" t="s">
        <v>108</v>
      </c>
      <c r="B101" s="5" t="s">
        <v>8</v>
      </c>
      <c r="C101" s="8">
        <v>11</v>
      </c>
      <c r="D101" s="7">
        <v>440</v>
      </c>
      <c r="E101" s="7">
        <f t="shared" si="2"/>
        <v>220</v>
      </c>
    </row>
    <row r="102" spans="1:5">
      <c r="A102" s="5" t="s">
        <v>109</v>
      </c>
      <c r="B102" s="5" t="s">
        <v>8</v>
      </c>
      <c r="C102" s="6">
        <v>3</v>
      </c>
      <c r="D102" s="7">
        <v>440</v>
      </c>
      <c r="E102" s="7">
        <f t="shared" si="2"/>
        <v>220</v>
      </c>
    </row>
    <row r="103" spans="1:5">
      <c r="A103" s="5" t="s">
        <v>110</v>
      </c>
      <c r="B103" s="5" t="s">
        <v>6</v>
      </c>
      <c r="C103" s="9">
        <v>1</v>
      </c>
      <c r="D103" s="7">
        <v>3090</v>
      </c>
      <c r="E103" s="7">
        <f>D103*0.4</f>
        <v>1236</v>
      </c>
    </row>
    <row r="104" spans="1:5">
      <c r="A104" s="5" t="s">
        <v>111</v>
      </c>
      <c r="B104" s="5" t="s">
        <v>6</v>
      </c>
      <c r="C104" s="6">
        <v>3</v>
      </c>
      <c r="D104" s="7">
        <v>1545</v>
      </c>
      <c r="E104" s="7">
        <f>D104/2</f>
        <v>772.5</v>
      </c>
    </row>
    <row r="105" spans="1:5">
      <c r="A105" s="5" t="s">
        <v>112</v>
      </c>
      <c r="B105" s="5" t="s">
        <v>8</v>
      </c>
      <c r="C105" s="6">
        <v>3</v>
      </c>
      <c r="D105" s="7">
        <f>1.5*1564</f>
        <v>2346</v>
      </c>
      <c r="E105" s="7">
        <f>D105/2</f>
        <v>1173</v>
      </c>
    </row>
    <row r="106" spans="1:5">
      <c r="A106" s="5" t="s">
        <v>113</v>
      </c>
      <c r="B106" s="5" t="s">
        <v>8</v>
      </c>
      <c r="C106" s="9">
        <v>5</v>
      </c>
      <c r="D106" s="7">
        <f>2*1564</f>
        <v>3128</v>
      </c>
      <c r="E106" s="7">
        <f>D106/2</f>
        <v>1564</v>
      </c>
    </row>
    <row r="107" spans="1:5">
      <c r="A107" s="5" t="s">
        <v>114</v>
      </c>
      <c r="B107" s="5" t="s">
        <v>8</v>
      </c>
      <c r="C107" s="6">
        <v>1</v>
      </c>
      <c r="D107" s="7">
        <f>1564*1.25</f>
        <v>1955</v>
      </c>
      <c r="E107" s="7">
        <f>D107/2</f>
        <v>977.5</v>
      </c>
    </row>
    <row r="108" spans="1:5">
      <c r="A108" s="5" t="s">
        <v>115</v>
      </c>
      <c r="B108" s="5" t="s">
        <v>6</v>
      </c>
      <c r="C108" s="6">
        <v>4</v>
      </c>
      <c r="D108" s="7">
        <v>710</v>
      </c>
      <c r="E108" s="7">
        <f>D108*0.4</f>
        <v>284</v>
      </c>
    </row>
    <row r="109" spans="1:5">
      <c r="A109" s="5" t="s">
        <v>116</v>
      </c>
      <c r="B109" s="5" t="s">
        <v>8</v>
      </c>
      <c r="C109" s="6">
        <v>4</v>
      </c>
      <c r="D109" s="7">
        <v>440</v>
      </c>
      <c r="E109" s="7">
        <f>D109/2</f>
        <v>220</v>
      </c>
    </row>
    <row r="110" spans="1:5">
      <c r="A110" s="5" t="s">
        <v>117</v>
      </c>
      <c r="B110" s="5" t="s">
        <v>8</v>
      </c>
      <c r="C110" s="6">
        <v>1</v>
      </c>
      <c r="D110" s="7">
        <v>440</v>
      </c>
      <c r="E110" s="7">
        <f>D110/2</f>
        <v>220</v>
      </c>
    </row>
    <row r="111" spans="1:5">
      <c r="A111" s="5" t="s">
        <v>118</v>
      </c>
      <c r="B111" s="5" t="s">
        <v>8</v>
      </c>
      <c r="C111" s="6">
        <v>1</v>
      </c>
      <c r="D111" s="7">
        <v>440</v>
      </c>
      <c r="E111" s="7">
        <f>D111/2</f>
        <v>220</v>
      </c>
    </row>
    <row r="112" spans="1:5">
      <c r="A112" s="5" t="s">
        <v>119</v>
      </c>
      <c r="B112" s="5" t="s">
        <v>6</v>
      </c>
      <c r="C112" s="6">
        <v>2</v>
      </c>
      <c r="D112" s="7">
        <v>438</v>
      </c>
      <c r="E112" s="7">
        <f>D112*0.4</f>
        <v>175.20000000000002</v>
      </c>
    </row>
    <row r="113" spans="1:5">
      <c r="A113" s="5" t="s">
        <v>120</v>
      </c>
      <c r="B113" s="5" t="s">
        <v>55</v>
      </c>
      <c r="C113" s="6">
        <v>1</v>
      </c>
      <c r="D113" s="7">
        <v>938</v>
      </c>
      <c r="E113" s="7">
        <f>D113*0.4</f>
        <v>375.20000000000005</v>
      </c>
    </row>
    <row r="114" spans="1:5">
      <c r="A114" s="5" t="s">
        <v>121</v>
      </c>
      <c r="B114" s="5" t="s">
        <v>6</v>
      </c>
      <c r="C114" s="6">
        <v>3</v>
      </c>
      <c r="D114" s="7">
        <v>438</v>
      </c>
      <c r="E114" s="7">
        <f>D114*0.4</f>
        <v>175.20000000000002</v>
      </c>
    </row>
    <row r="115" spans="1:5">
      <c r="A115" s="5" t="s">
        <v>122</v>
      </c>
      <c r="B115" s="5" t="s">
        <v>6</v>
      </c>
      <c r="C115" s="6">
        <v>27</v>
      </c>
      <c r="D115" s="7">
        <v>710</v>
      </c>
      <c r="E115" s="7">
        <f>D115*0.4</f>
        <v>284</v>
      </c>
    </row>
    <row r="116" spans="1:5">
      <c r="A116" s="5" t="s">
        <v>123</v>
      </c>
      <c r="B116" s="5" t="s">
        <v>8</v>
      </c>
      <c r="C116" s="6">
        <v>9</v>
      </c>
      <c r="D116" s="7">
        <v>440</v>
      </c>
      <c r="E116" s="7">
        <f>D116/2</f>
        <v>220</v>
      </c>
    </row>
    <row r="117" spans="1:5">
      <c r="A117" s="5" t="s">
        <v>124</v>
      </c>
      <c r="B117" s="5" t="s">
        <v>8</v>
      </c>
      <c r="C117" s="8">
        <v>2</v>
      </c>
      <c r="D117" s="7">
        <v>440</v>
      </c>
      <c r="E117" s="7">
        <f>D117/2</f>
        <v>220</v>
      </c>
    </row>
    <row r="118" spans="1:5">
      <c r="A118" s="5" t="s">
        <v>125</v>
      </c>
      <c r="B118" s="5" t="s">
        <v>6</v>
      </c>
      <c r="C118" s="6">
        <v>1</v>
      </c>
      <c r="D118" s="7">
        <v>4780</v>
      </c>
      <c r="E118" s="7">
        <f>D118*0.4</f>
        <v>1912</v>
      </c>
    </row>
    <row r="119" spans="1:5">
      <c r="A119" s="5" t="s">
        <v>126</v>
      </c>
      <c r="B119" s="5" t="s">
        <v>8</v>
      </c>
      <c r="C119" s="6">
        <v>3</v>
      </c>
      <c r="D119" s="7">
        <v>411</v>
      </c>
      <c r="E119" s="7">
        <f>D119/2</f>
        <v>205.5</v>
      </c>
    </row>
    <row r="120" spans="1:5">
      <c r="A120" s="5" t="s">
        <v>127</v>
      </c>
      <c r="B120" s="5" t="s">
        <v>6</v>
      </c>
      <c r="C120" s="6">
        <v>23</v>
      </c>
      <c r="D120" s="7">
        <v>704</v>
      </c>
      <c r="E120" s="7">
        <f>D120*0.4</f>
        <v>281.60000000000002</v>
      </c>
    </row>
    <row r="121" spans="1:5">
      <c r="A121" s="5" t="s">
        <v>128</v>
      </c>
      <c r="B121" s="5" t="s">
        <v>8</v>
      </c>
      <c r="C121" s="8">
        <v>1</v>
      </c>
      <c r="D121" s="7">
        <f>1.35*3*361</f>
        <v>1462.0500000000002</v>
      </c>
      <c r="E121" s="7">
        <f>D121/2</f>
        <v>731.02500000000009</v>
      </c>
    </row>
    <row r="122" spans="1:5">
      <c r="A122" s="5" t="s">
        <v>129</v>
      </c>
      <c r="B122" s="5" t="s">
        <v>6</v>
      </c>
      <c r="C122" s="6">
        <v>1</v>
      </c>
      <c r="D122" s="7">
        <v>360</v>
      </c>
      <c r="E122" s="7">
        <f>D122*0.4</f>
        <v>144</v>
      </c>
    </row>
    <row r="123" spans="1:5">
      <c r="A123" s="5" t="s">
        <v>130</v>
      </c>
      <c r="B123" s="5" t="s">
        <v>6</v>
      </c>
      <c r="C123" s="6">
        <v>3</v>
      </c>
      <c r="D123" s="7">
        <v>360</v>
      </c>
      <c r="E123" s="7">
        <f>D123*0.4</f>
        <v>144</v>
      </c>
    </row>
    <row r="124" spans="1:5">
      <c r="A124" s="5" t="s">
        <v>131</v>
      </c>
      <c r="B124" s="5" t="s">
        <v>8</v>
      </c>
      <c r="C124" s="6">
        <v>2</v>
      </c>
      <c r="D124" s="7">
        <v>361</v>
      </c>
      <c r="E124" s="7">
        <f>D124/2</f>
        <v>180.5</v>
      </c>
    </row>
    <row r="125" spans="1:5">
      <c r="A125" s="5" t="s">
        <v>132</v>
      </c>
      <c r="B125" s="5" t="s">
        <v>8</v>
      </c>
      <c r="C125" s="6">
        <v>5</v>
      </c>
      <c r="D125" s="7">
        <v>590</v>
      </c>
      <c r="E125" s="7">
        <f>D125/2</f>
        <v>295</v>
      </c>
    </row>
    <row r="126" spans="1:5">
      <c r="A126" s="5" t="s">
        <v>133</v>
      </c>
      <c r="B126" s="5" t="s">
        <v>8</v>
      </c>
      <c r="C126" s="6">
        <v>3</v>
      </c>
      <c r="D126" s="7">
        <v>361</v>
      </c>
      <c r="E126" s="7">
        <f>D126/2</f>
        <v>180.5</v>
      </c>
    </row>
    <row r="127" spans="1:5">
      <c r="A127" s="5" t="s">
        <v>134</v>
      </c>
      <c r="B127" s="5" t="s">
        <v>8</v>
      </c>
      <c r="C127" s="6">
        <v>2</v>
      </c>
      <c r="D127" s="7">
        <v>361</v>
      </c>
      <c r="E127" s="7">
        <f>D127/2</f>
        <v>180.5</v>
      </c>
    </row>
    <row r="128" spans="1:5">
      <c r="A128" s="5" t="s">
        <v>135</v>
      </c>
      <c r="B128" s="5" t="s">
        <v>6</v>
      </c>
      <c r="C128" s="6">
        <v>1</v>
      </c>
      <c r="D128" s="7">
        <v>748</v>
      </c>
      <c r="E128" s="7">
        <f>D128*0.4</f>
        <v>299.2</v>
      </c>
    </row>
    <row r="129" spans="1:5">
      <c r="A129" s="5" t="s">
        <v>136</v>
      </c>
      <c r="B129" s="5" t="s">
        <v>6</v>
      </c>
      <c r="C129" s="6">
        <v>2</v>
      </c>
      <c r="D129" s="7">
        <v>360</v>
      </c>
      <c r="E129" s="7">
        <f>D129*0.4</f>
        <v>144</v>
      </c>
    </row>
    <row r="130" spans="1:5">
      <c r="A130" s="5" t="s">
        <v>137</v>
      </c>
      <c r="B130" s="5" t="s">
        <v>6</v>
      </c>
      <c r="C130" s="6">
        <v>2</v>
      </c>
      <c r="D130" s="7">
        <v>492</v>
      </c>
      <c r="E130" s="7">
        <f>D130*0.4</f>
        <v>196.8</v>
      </c>
    </row>
    <row r="131" spans="1:5">
      <c r="A131" s="5" t="s">
        <v>137</v>
      </c>
      <c r="B131" s="5" t="s">
        <v>6</v>
      </c>
      <c r="C131" s="6">
        <v>18</v>
      </c>
      <c r="D131" s="7">
        <v>492</v>
      </c>
      <c r="E131" s="7">
        <f>D131*0.4</f>
        <v>196.8</v>
      </c>
    </row>
    <row r="132" spans="1:5">
      <c r="A132" s="5" t="s">
        <v>138</v>
      </c>
      <c r="B132" s="5" t="s">
        <v>8</v>
      </c>
      <c r="C132" s="6">
        <v>3</v>
      </c>
      <c r="D132" s="7">
        <v>361</v>
      </c>
      <c r="E132" s="7">
        <f>D132/2</f>
        <v>180.5</v>
      </c>
    </row>
    <row r="133" spans="1:5">
      <c r="A133" s="5" t="s">
        <v>139</v>
      </c>
      <c r="B133" s="5" t="s">
        <v>6</v>
      </c>
      <c r="C133" s="6">
        <v>4</v>
      </c>
      <c r="D133" s="7">
        <v>492</v>
      </c>
      <c r="E133" s="7">
        <f>D133*0.4</f>
        <v>196.8</v>
      </c>
    </row>
    <row r="134" spans="1:5">
      <c r="A134" s="5" t="s">
        <v>140</v>
      </c>
      <c r="B134" s="5" t="s">
        <v>6</v>
      </c>
      <c r="C134" s="6">
        <v>1</v>
      </c>
      <c r="D134" s="7">
        <v>360</v>
      </c>
      <c r="E134" s="7">
        <f>D134*0.4</f>
        <v>144</v>
      </c>
    </row>
    <row r="135" spans="1:5">
      <c r="A135" s="5" t="s">
        <v>141</v>
      </c>
      <c r="B135" s="5" t="s">
        <v>6</v>
      </c>
      <c r="C135" s="6">
        <v>4</v>
      </c>
      <c r="D135" s="7">
        <v>710</v>
      </c>
      <c r="E135" s="7">
        <f>D135*0.4</f>
        <v>284</v>
      </c>
    </row>
    <row r="136" spans="1:5">
      <c r="A136" s="5" t="s">
        <v>142</v>
      </c>
      <c r="B136" s="5" t="s">
        <v>8</v>
      </c>
      <c r="C136" s="6">
        <v>9</v>
      </c>
      <c r="D136" s="7"/>
      <c r="E136" s="7">
        <f>D136/2</f>
        <v>0</v>
      </c>
    </row>
    <row r="137" spans="1:5">
      <c r="A137" s="5" t="s">
        <v>143</v>
      </c>
      <c r="B137" s="5" t="s">
        <v>8</v>
      </c>
      <c r="C137" s="6">
        <v>2</v>
      </c>
      <c r="D137" s="7">
        <v>361</v>
      </c>
      <c r="E137" s="7">
        <f>D137/2</f>
        <v>180.5</v>
      </c>
    </row>
    <row r="138" spans="1:5">
      <c r="A138" s="5" t="s">
        <v>144</v>
      </c>
      <c r="B138" s="5" t="s">
        <v>8</v>
      </c>
      <c r="C138" s="6">
        <v>17</v>
      </c>
      <c r="D138" s="7">
        <v>506</v>
      </c>
      <c r="E138" s="7">
        <f>D138/2</f>
        <v>253</v>
      </c>
    </row>
    <row r="139" spans="1:5">
      <c r="A139" s="5" t="s">
        <v>145</v>
      </c>
      <c r="B139" s="5" t="s">
        <v>8</v>
      </c>
      <c r="C139" s="6">
        <v>2</v>
      </c>
      <c r="D139" s="7">
        <v>361</v>
      </c>
      <c r="E139" s="7">
        <f>D139/2</f>
        <v>180.5</v>
      </c>
    </row>
    <row r="140" spans="1:5">
      <c r="A140" s="5" t="s">
        <v>146</v>
      </c>
      <c r="B140" s="5" t="s">
        <v>8</v>
      </c>
      <c r="C140" s="6">
        <v>1</v>
      </c>
      <c r="D140" s="7">
        <v>307</v>
      </c>
      <c r="E140" s="7">
        <f>D140/2</f>
        <v>153.5</v>
      </c>
    </row>
    <row r="141" spans="1:5">
      <c r="A141" s="5" t="s">
        <v>147</v>
      </c>
      <c r="B141" s="5" t="s">
        <v>6</v>
      </c>
      <c r="C141" s="9">
        <v>2</v>
      </c>
      <c r="D141" s="7">
        <v>2856</v>
      </c>
      <c r="E141" s="7">
        <f>D141*0.4</f>
        <v>1142.4000000000001</v>
      </c>
    </row>
    <row r="142" spans="1:5">
      <c r="A142" s="5" t="s">
        <v>148</v>
      </c>
      <c r="B142" s="5" t="s">
        <v>6</v>
      </c>
      <c r="C142" s="8">
        <v>1</v>
      </c>
      <c r="D142" s="7">
        <f>3*1428</f>
        <v>4284</v>
      </c>
      <c r="E142" s="7">
        <f>D142*0.4</f>
        <v>1713.6000000000001</v>
      </c>
    </row>
    <row r="143" spans="1:5">
      <c r="A143" s="5" t="s">
        <v>149</v>
      </c>
      <c r="B143" s="5" t="s">
        <v>8</v>
      </c>
      <c r="C143" s="9">
        <v>1</v>
      </c>
      <c r="D143" s="7">
        <f>2*1889</f>
        <v>3778</v>
      </c>
      <c r="E143" s="7">
        <f>D143/2</f>
        <v>1889</v>
      </c>
    </row>
    <row r="144" spans="1:5">
      <c r="A144" s="5" t="s">
        <v>150</v>
      </c>
      <c r="B144" s="5" t="s">
        <v>6</v>
      </c>
      <c r="C144" s="6">
        <v>1</v>
      </c>
      <c r="D144" s="7">
        <v>1282</v>
      </c>
      <c r="E144" s="7">
        <f>D144*0.4</f>
        <v>512.80000000000007</v>
      </c>
    </row>
    <row r="145" spans="1:5">
      <c r="A145" s="5" t="s">
        <v>151</v>
      </c>
      <c r="B145" s="5" t="s">
        <v>6</v>
      </c>
      <c r="C145" s="6">
        <v>1</v>
      </c>
      <c r="D145" s="7">
        <v>2100</v>
      </c>
      <c r="E145" s="7">
        <f>D145*0.4</f>
        <v>840</v>
      </c>
    </row>
    <row r="146" spans="1:5">
      <c r="A146" s="5" t="s">
        <v>152</v>
      </c>
      <c r="B146" s="5" t="s">
        <v>8</v>
      </c>
      <c r="C146" s="6">
        <v>3</v>
      </c>
      <c r="D146" s="7">
        <v>1495</v>
      </c>
      <c r="E146" s="7">
        <f>D146/2</f>
        <v>747.5</v>
      </c>
    </row>
    <row r="147" spans="1:5">
      <c r="A147" s="5" t="s">
        <v>153</v>
      </c>
      <c r="B147" s="5" t="s">
        <v>8</v>
      </c>
      <c r="C147" s="6">
        <v>1</v>
      </c>
      <c r="D147" s="7">
        <v>1040</v>
      </c>
      <c r="E147" s="7">
        <f>D147/2</f>
        <v>520</v>
      </c>
    </row>
    <row r="148" spans="1:5">
      <c r="A148" s="5" t="s">
        <v>154</v>
      </c>
      <c r="B148" s="5" t="s">
        <v>6</v>
      </c>
      <c r="C148" s="8">
        <v>2</v>
      </c>
      <c r="D148" s="7">
        <v>2600</v>
      </c>
      <c r="E148" s="7">
        <f>D148*0.4</f>
        <v>1040</v>
      </c>
    </row>
    <row r="149" spans="1:5">
      <c r="A149" s="5" t="s">
        <v>155</v>
      </c>
      <c r="B149" s="5" t="s">
        <v>6</v>
      </c>
      <c r="C149" s="6">
        <v>8</v>
      </c>
      <c r="D149" s="7">
        <v>1025</v>
      </c>
      <c r="E149" s="7">
        <f>D149*0.4</f>
        <v>410</v>
      </c>
    </row>
    <row r="150" spans="1:5">
      <c r="A150" s="5" t="s">
        <v>156</v>
      </c>
      <c r="B150" s="5" t="s">
        <v>6</v>
      </c>
      <c r="C150" s="6">
        <v>2</v>
      </c>
      <c r="D150" s="7">
        <v>1025</v>
      </c>
      <c r="E150" s="7">
        <f>D150*0.4</f>
        <v>410</v>
      </c>
    </row>
    <row r="151" spans="1:5">
      <c r="A151" s="5" t="s">
        <v>157</v>
      </c>
      <c r="B151" s="5" t="s">
        <v>6</v>
      </c>
      <c r="C151" s="6">
        <v>1</v>
      </c>
      <c r="D151" s="7">
        <v>1025</v>
      </c>
      <c r="E151" s="7">
        <f>D151*0.4</f>
        <v>410</v>
      </c>
    </row>
    <row r="152" spans="1:5">
      <c r="A152" s="5" t="s">
        <v>158</v>
      </c>
      <c r="B152" s="5" t="s">
        <v>8</v>
      </c>
      <c r="C152" s="6">
        <v>3</v>
      </c>
      <c r="D152" s="7">
        <v>1040</v>
      </c>
      <c r="E152" s="7">
        <f>D152/2</f>
        <v>520</v>
      </c>
    </row>
    <row r="153" spans="1:5">
      <c r="A153" s="5" t="s">
        <v>159</v>
      </c>
      <c r="B153" s="5" t="s">
        <v>6</v>
      </c>
      <c r="C153" s="6">
        <v>29</v>
      </c>
      <c r="D153" s="7">
        <v>1410</v>
      </c>
      <c r="E153" s="7">
        <f>D153*0.4</f>
        <v>564</v>
      </c>
    </row>
    <row r="154" spans="1:5">
      <c r="A154" s="5" t="s">
        <v>160</v>
      </c>
      <c r="B154" s="5" t="s">
        <v>8</v>
      </c>
      <c r="C154" s="6">
        <v>51</v>
      </c>
      <c r="D154" s="7">
        <v>795</v>
      </c>
      <c r="E154" s="7">
        <f>D154/2</f>
        <v>397.5</v>
      </c>
    </row>
    <row r="155" spans="1:5">
      <c r="A155" s="5" t="s">
        <v>161</v>
      </c>
      <c r="B155" s="5" t="s">
        <v>6</v>
      </c>
      <c r="C155" s="6">
        <v>2</v>
      </c>
      <c r="D155" s="7">
        <v>560</v>
      </c>
      <c r="E155" s="7">
        <f>D155*0.4</f>
        <v>224</v>
      </c>
    </row>
    <row r="156" spans="1:5">
      <c r="A156" s="5" t="s">
        <v>162</v>
      </c>
      <c r="B156" s="5" t="s">
        <v>6</v>
      </c>
      <c r="C156" s="6">
        <v>8</v>
      </c>
      <c r="D156" s="7">
        <v>560</v>
      </c>
      <c r="E156" s="7">
        <f>D156*0.4</f>
        <v>224</v>
      </c>
    </row>
    <row r="157" spans="1:5">
      <c r="A157" s="5" t="s">
        <v>163</v>
      </c>
      <c r="B157" s="5" t="s">
        <v>8</v>
      </c>
      <c r="C157" s="6">
        <v>8</v>
      </c>
      <c r="D157" s="7">
        <v>563</v>
      </c>
      <c r="E157" s="7">
        <f>D157/2</f>
        <v>281.5</v>
      </c>
    </row>
    <row r="158" spans="1:5">
      <c r="A158" s="5" t="s">
        <v>164</v>
      </c>
      <c r="B158" s="5" t="s">
        <v>8</v>
      </c>
      <c r="C158" s="6">
        <v>1</v>
      </c>
      <c r="D158" s="7">
        <v>563</v>
      </c>
      <c r="E158" s="7">
        <f>D158/2</f>
        <v>281.5</v>
      </c>
    </row>
    <row r="159" spans="1:5">
      <c r="A159" s="5" t="s">
        <v>165</v>
      </c>
      <c r="B159" s="5" t="s">
        <v>8</v>
      </c>
      <c r="C159" s="6">
        <v>2</v>
      </c>
      <c r="D159" s="7">
        <v>563</v>
      </c>
      <c r="E159" s="7">
        <f>D159/2</f>
        <v>281.5</v>
      </c>
    </row>
    <row r="160" spans="1:5">
      <c r="A160" s="5" t="s">
        <v>166</v>
      </c>
      <c r="B160" s="5" t="s">
        <v>48</v>
      </c>
      <c r="C160" s="6">
        <v>1</v>
      </c>
      <c r="D160" s="7">
        <v>560</v>
      </c>
      <c r="E160" s="7">
        <f>D160*0.4</f>
        <v>224</v>
      </c>
    </row>
    <row r="161" spans="1:5">
      <c r="A161" s="5" t="s">
        <v>167</v>
      </c>
      <c r="B161" s="5" t="s">
        <v>6</v>
      </c>
      <c r="C161" s="6">
        <v>2</v>
      </c>
      <c r="D161" s="7">
        <v>2130</v>
      </c>
      <c r="E161" s="7">
        <f>D161*0.4</f>
        <v>852</v>
      </c>
    </row>
    <row r="162" spans="1:5">
      <c r="A162" s="5" t="s">
        <v>168</v>
      </c>
      <c r="B162" s="5" t="s">
        <v>6</v>
      </c>
      <c r="C162" s="9">
        <v>5</v>
      </c>
      <c r="D162" s="7">
        <f>2*3127</f>
        <v>6254</v>
      </c>
      <c r="E162" s="7">
        <f>D162*0.4</f>
        <v>2501.6000000000004</v>
      </c>
    </row>
    <row r="163" spans="1:5">
      <c r="A163" s="5" t="s">
        <v>169</v>
      </c>
      <c r="B163" s="5" t="s">
        <v>6</v>
      </c>
      <c r="C163" s="6">
        <v>2</v>
      </c>
      <c r="D163" s="7">
        <v>3127</v>
      </c>
      <c r="E163" s="7">
        <f>D163*0.4</f>
        <v>1250.8000000000002</v>
      </c>
    </row>
    <row r="164" spans="1:5">
      <c r="A164" s="5" t="s">
        <v>170</v>
      </c>
      <c r="B164" s="5" t="s">
        <v>6</v>
      </c>
      <c r="C164" s="6">
        <v>2</v>
      </c>
      <c r="D164" s="7">
        <v>2130</v>
      </c>
      <c r="E164" s="7">
        <f>D164*0.4</f>
        <v>852</v>
      </c>
    </row>
    <row r="165" spans="1:5">
      <c r="A165" s="5" t="s">
        <v>171</v>
      </c>
      <c r="B165" s="5" t="s">
        <v>8</v>
      </c>
      <c r="C165" s="6">
        <v>1</v>
      </c>
      <c r="D165" s="7">
        <v>2175</v>
      </c>
      <c r="E165" s="7">
        <f>D165/2</f>
        <v>1087.5</v>
      </c>
    </row>
    <row r="166" spans="1:5">
      <c r="A166" s="5" t="s">
        <v>172</v>
      </c>
      <c r="B166" s="5" t="s">
        <v>6</v>
      </c>
      <c r="C166" s="6">
        <v>10</v>
      </c>
      <c r="D166" s="7">
        <v>2130</v>
      </c>
      <c r="E166" s="7">
        <f>D166*0.4</f>
        <v>852</v>
      </c>
    </row>
    <row r="167" spans="1:5">
      <c r="A167" s="5" t="s">
        <v>173</v>
      </c>
      <c r="B167" s="5" t="s">
        <v>6</v>
      </c>
      <c r="C167" s="6">
        <v>1</v>
      </c>
      <c r="D167" s="7">
        <v>2630</v>
      </c>
      <c r="E167" s="7">
        <f>D167*0.4</f>
        <v>1052</v>
      </c>
    </row>
    <row r="168" spans="1:5">
      <c r="A168" s="5" t="s">
        <v>174</v>
      </c>
      <c r="B168" s="5" t="s">
        <v>6</v>
      </c>
      <c r="C168" s="6">
        <v>3</v>
      </c>
      <c r="D168" s="7">
        <v>4442</v>
      </c>
      <c r="E168" s="7">
        <f>D168*0.4</f>
        <v>1776.8000000000002</v>
      </c>
    </row>
    <row r="169" spans="1:5">
      <c r="A169" s="5" t="s">
        <v>175</v>
      </c>
      <c r="B169" s="5" t="s">
        <v>6</v>
      </c>
      <c r="C169" s="6">
        <v>27</v>
      </c>
      <c r="D169" s="7">
        <v>2128</v>
      </c>
      <c r="E169" s="7">
        <f>D169*0.4</f>
        <v>851.2</v>
      </c>
    </row>
    <row r="170" spans="1:5">
      <c r="A170" s="5" t="s">
        <v>176</v>
      </c>
      <c r="B170" s="5" t="s">
        <v>8</v>
      </c>
      <c r="C170" s="6">
        <v>1</v>
      </c>
      <c r="D170" s="7">
        <v>1040</v>
      </c>
      <c r="E170" s="7">
        <f>D170/2</f>
        <v>520</v>
      </c>
    </row>
    <row r="171" spans="1:5">
      <c r="A171" s="5" t="s">
        <v>177</v>
      </c>
      <c r="B171" s="5" t="s">
        <v>6</v>
      </c>
      <c r="C171" s="6">
        <v>3</v>
      </c>
      <c r="D171" s="7">
        <v>1025</v>
      </c>
      <c r="E171" s="7">
        <f>D171*0.4</f>
        <v>410</v>
      </c>
    </row>
    <row r="172" spans="1:5">
      <c r="A172" s="5" t="s">
        <v>178</v>
      </c>
      <c r="B172" s="5" t="s">
        <v>6</v>
      </c>
      <c r="C172" s="8">
        <v>2</v>
      </c>
      <c r="D172" s="7">
        <v>3075</v>
      </c>
      <c r="E172" s="7">
        <f>D172*0.4</f>
        <v>1230</v>
      </c>
    </row>
    <row r="173" spans="1:5">
      <c r="A173" s="5" t="s">
        <v>179</v>
      </c>
      <c r="B173" s="5" t="s">
        <v>6</v>
      </c>
      <c r="C173" s="6">
        <v>21</v>
      </c>
      <c r="D173" s="7">
        <v>1400</v>
      </c>
      <c r="E173" s="7">
        <f>D173*0.4</f>
        <v>560</v>
      </c>
    </row>
    <row r="174" spans="1:5">
      <c r="A174" s="5" t="s">
        <v>180</v>
      </c>
      <c r="B174" s="5" t="s">
        <v>8</v>
      </c>
      <c r="C174" s="6">
        <v>4</v>
      </c>
      <c r="D174" s="7"/>
      <c r="E174" s="7">
        <f>D174/2</f>
        <v>0</v>
      </c>
    </row>
    <row r="175" spans="1:5">
      <c r="A175" s="5" t="s">
        <v>181</v>
      </c>
      <c r="B175" s="5" t="s">
        <v>8</v>
      </c>
      <c r="C175" s="6">
        <v>2</v>
      </c>
      <c r="D175" s="7"/>
      <c r="E175" s="7">
        <f>D175/2</f>
        <v>0</v>
      </c>
    </row>
    <row r="176" spans="1:5">
      <c r="A176" s="5" t="s">
        <v>182</v>
      </c>
      <c r="B176" s="5" t="s">
        <v>8</v>
      </c>
      <c r="C176" s="9">
        <v>1</v>
      </c>
      <c r="D176" s="7">
        <f>2*553</f>
        <v>1106</v>
      </c>
      <c r="E176" s="7">
        <f>D176/2</f>
        <v>553</v>
      </c>
    </row>
    <row r="177" spans="1:5">
      <c r="A177" s="5" t="s">
        <v>183</v>
      </c>
      <c r="B177" s="5" t="s">
        <v>6</v>
      </c>
      <c r="C177" s="6">
        <v>19</v>
      </c>
      <c r="D177" s="7">
        <v>1145</v>
      </c>
      <c r="E177" s="7">
        <f t="shared" ref="E177:E183" si="3">D177*0.4</f>
        <v>458</v>
      </c>
    </row>
    <row r="178" spans="1:5">
      <c r="A178" s="5" t="s">
        <v>184</v>
      </c>
      <c r="B178" s="5" t="s">
        <v>55</v>
      </c>
      <c r="C178" s="6">
        <v>2</v>
      </c>
      <c r="D178" s="7">
        <v>510</v>
      </c>
      <c r="E178" s="7">
        <f t="shared" si="3"/>
        <v>204</v>
      </c>
    </row>
    <row r="179" spans="1:5">
      <c r="A179" s="5" t="s">
        <v>185</v>
      </c>
      <c r="B179" s="5" t="s">
        <v>6</v>
      </c>
      <c r="C179" s="6">
        <v>3</v>
      </c>
      <c r="D179" s="7">
        <v>825</v>
      </c>
      <c r="E179" s="7">
        <f t="shared" si="3"/>
        <v>330</v>
      </c>
    </row>
    <row r="180" spans="1:5">
      <c r="A180" s="5" t="s">
        <v>186</v>
      </c>
      <c r="B180" s="5" t="s">
        <v>6</v>
      </c>
      <c r="C180" s="6">
        <v>1</v>
      </c>
      <c r="D180" s="7">
        <v>712</v>
      </c>
      <c r="E180" s="7">
        <f t="shared" si="3"/>
        <v>284.8</v>
      </c>
    </row>
    <row r="181" spans="1:5">
      <c r="A181" s="5" t="s">
        <v>187</v>
      </c>
      <c r="B181" s="5" t="s">
        <v>6</v>
      </c>
      <c r="C181" s="6">
        <v>1</v>
      </c>
      <c r="D181" s="7">
        <v>706</v>
      </c>
      <c r="E181" s="7">
        <f t="shared" si="3"/>
        <v>282.40000000000003</v>
      </c>
    </row>
    <row r="182" spans="1:5">
      <c r="A182" s="5" t="s">
        <v>188</v>
      </c>
      <c r="B182" s="5" t="s">
        <v>6</v>
      </c>
      <c r="C182" s="6">
        <v>1</v>
      </c>
      <c r="D182" s="7">
        <v>706</v>
      </c>
      <c r="E182" s="7">
        <f t="shared" si="3"/>
        <v>282.40000000000003</v>
      </c>
    </row>
    <row r="183" spans="1:5">
      <c r="A183" s="5" t="s">
        <v>189</v>
      </c>
      <c r="B183" s="5" t="s">
        <v>6</v>
      </c>
      <c r="C183" s="6">
        <v>4</v>
      </c>
      <c r="D183" s="7">
        <v>1110</v>
      </c>
      <c r="E183" s="7">
        <f t="shared" si="3"/>
        <v>444</v>
      </c>
    </row>
    <row r="184" spans="1:5">
      <c r="A184" s="5" t="s">
        <v>190</v>
      </c>
      <c r="B184" s="5" t="s">
        <v>8</v>
      </c>
      <c r="C184" s="6">
        <v>5</v>
      </c>
      <c r="D184" s="7">
        <v>510</v>
      </c>
      <c r="E184" s="7">
        <f>D184/2</f>
        <v>255</v>
      </c>
    </row>
    <row r="185" spans="1:5">
      <c r="A185" s="5" t="s">
        <v>191</v>
      </c>
      <c r="B185" s="5" t="s">
        <v>8</v>
      </c>
      <c r="C185" s="6">
        <v>2</v>
      </c>
      <c r="D185" s="7">
        <v>553</v>
      </c>
      <c r="E185" s="7">
        <f>D185/2</f>
        <v>276.5</v>
      </c>
    </row>
    <row r="186" spans="1:5">
      <c r="A186" s="5" t="s">
        <v>192</v>
      </c>
      <c r="B186" s="5" t="s">
        <v>8</v>
      </c>
      <c r="C186" s="6">
        <v>3</v>
      </c>
      <c r="D186" s="7">
        <v>689</v>
      </c>
      <c r="E186" s="7">
        <f>D186/2</f>
        <v>344.5</v>
      </c>
    </row>
    <row r="187" spans="1:5">
      <c r="A187" s="5" t="s">
        <v>193</v>
      </c>
      <c r="B187" s="5" t="s">
        <v>8</v>
      </c>
      <c r="C187" s="6">
        <v>6</v>
      </c>
      <c r="D187" s="7">
        <v>510</v>
      </c>
      <c r="E187" s="7">
        <f>D187/2</f>
        <v>255</v>
      </c>
    </row>
    <row r="188" spans="1:5">
      <c r="A188" s="5" t="s">
        <v>194</v>
      </c>
      <c r="B188" s="5" t="s">
        <v>8</v>
      </c>
      <c r="C188" s="6">
        <v>46</v>
      </c>
      <c r="D188" s="7">
        <v>610</v>
      </c>
      <c r="E188" s="7">
        <f>D188/2</f>
        <v>305</v>
      </c>
    </row>
    <row r="189" spans="1:5">
      <c r="A189" s="5" t="s">
        <v>195</v>
      </c>
      <c r="B189" s="5" t="s">
        <v>196</v>
      </c>
      <c r="C189" s="6">
        <v>3</v>
      </c>
      <c r="D189" s="7">
        <v>638</v>
      </c>
      <c r="E189" s="7">
        <f>D189*0.4</f>
        <v>255.20000000000002</v>
      </c>
    </row>
    <row r="190" spans="1:5">
      <c r="A190" s="5" t="s">
        <v>197</v>
      </c>
      <c r="B190" s="5" t="s">
        <v>8</v>
      </c>
      <c r="C190" s="6">
        <v>3</v>
      </c>
      <c r="D190" s="7">
        <v>689</v>
      </c>
      <c r="E190" s="7">
        <f t="shared" ref="E190:E195" si="4">D190/2</f>
        <v>344.5</v>
      </c>
    </row>
    <row r="191" spans="1:5">
      <c r="A191" s="5" t="s">
        <v>198</v>
      </c>
      <c r="B191" s="5" t="s">
        <v>8</v>
      </c>
      <c r="C191" s="6">
        <v>28</v>
      </c>
      <c r="D191" s="7">
        <v>662</v>
      </c>
      <c r="E191" s="7">
        <f t="shared" si="4"/>
        <v>331</v>
      </c>
    </row>
    <row r="192" spans="1:5">
      <c r="A192" s="5" t="s">
        <v>199</v>
      </c>
      <c r="B192" s="5" t="s">
        <v>8</v>
      </c>
      <c r="C192" s="6">
        <v>3</v>
      </c>
      <c r="D192" s="7">
        <v>743</v>
      </c>
      <c r="E192" s="7">
        <f t="shared" si="4"/>
        <v>371.5</v>
      </c>
    </row>
    <row r="193" spans="1:5">
      <c r="A193" s="5" t="s">
        <v>200</v>
      </c>
      <c r="B193" s="5" t="s">
        <v>8</v>
      </c>
      <c r="C193" s="6">
        <v>95</v>
      </c>
      <c r="D193" s="7">
        <v>725</v>
      </c>
      <c r="E193" s="7">
        <f t="shared" si="4"/>
        <v>362.5</v>
      </c>
    </row>
    <row r="194" spans="1:5">
      <c r="A194" s="5" t="s">
        <v>201</v>
      </c>
      <c r="B194" s="5" t="s">
        <v>8</v>
      </c>
      <c r="C194" s="6">
        <v>21</v>
      </c>
      <c r="D194" s="7"/>
      <c r="E194" s="7">
        <f t="shared" si="4"/>
        <v>0</v>
      </c>
    </row>
    <row r="195" spans="1:5">
      <c r="A195" s="5" t="s">
        <v>202</v>
      </c>
      <c r="B195" s="5" t="s">
        <v>8</v>
      </c>
      <c r="C195" s="6">
        <v>41</v>
      </c>
      <c r="D195" s="7">
        <v>616</v>
      </c>
      <c r="E195" s="7">
        <f t="shared" si="4"/>
        <v>308</v>
      </c>
    </row>
    <row r="196" spans="1:5">
      <c r="A196" s="5" t="s">
        <v>203</v>
      </c>
      <c r="B196" s="5" t="s">
        <v>10</v>
      </c>
      <c r="C196" s="6">
        <v>1</v>
      </c>
      <c r="D196" s="7">
        <v>457</v>
      </c>
      <c r="E196" s="7">
        <f>D196*0.4</f>
        <v>182.8</v>
      </c>
    </row>
    <row r="197" spans="1:5">
      <c r="A197" s="5" t="s">
        <v>203</v>
      </c>
      <c r="B197" s="5" t="s">
        <v>6</v>
      </c>
      <c r="C197" s="6">
        <v>1</v>
      </c>
      <c r="D197" s="7">
        <v>457</v>
      </c>
      <c r="E197" s="7">
        <f>D197*0.4</f>
        <v>182.8</v>
      </c>
    </row>
    <row r="198" spans="1:5">
      <c r="A198" s="5" t="s">
        <v>204</v>
      </c>
      <c r="B198" s="5" t="s">
        <v>8</v>
      </c>
      <c r="C198" s="6">
        <v>1</v>
      </c>
      <c r="D198" s="7">
        <v>510</v>
      </c>
      <c r="E198" s="7">
        <f>D198/2</f>
        <v>255</v>
      </c>
    </row>
    <row r="199" spans="1:5">
      <c r="A199" s="5" t="s">
        <v>205</v>
      </c>
      <c r="B199" s="5" t="s">
        <v>8</v>
      </c>
      <c r="C199" s="6">
        <v>1</v>
      </c>
      <c r="D199" s="7"/>
      <c r="E199" s="7">
        <f>D199/2</f>
        <v>0</v>
      </c>
    </row>
    <row r="200" spans="1:5">
      <c r="A200" s="5" t="s">
        <v>206</v>
      </c>
      <c r="B200" s="5" t="s">
        <v>8</v>
      </c>
      <c r="C200" s="6">
        <v>3</v>
      </c>
      <c r="D200" s="7">
        <v>815</v>
      </c>
      <c r="E200" s="7">
        <f>D200/2</f>
        <v>407.5</v>
      </c>
    </row>
    <row r="201" spans="1:5">
      <c r="A201" s="5" t="s">
        <v>207</v>
      </c>
      <c r="B201" s="5" t="s">
        <v>6</v>
      </c>
      <c r="C201" s="9">
        <v>1</v>
      </c>
      <c r="D201" s="7">
        <f>2*610</f>
        <v>1220</v>
      </c>
      <c r="E201" s="7">
        <f>D201*0.4</f>
        <v>488</v>
      </c>
    </row>
    <row r="202" spans="1:5">
      <c r="A202" s="5" t="s">
        <v>208</v>
      </c>
      <c r="B202" s="5" t="s">
        <v>8</v>
      </c>
      <c r="C202" s="6">
        <v>1</v>
      </c>
      <c r="D202" s="7">
        <v>899</v>
      </c>
      <c r="E202" s="7">
        <f>D202/2</f>
        <v>449.5</v>
      </c>
    </row>
    <row r="203" spans="1:5">
      <c r="A203" s="5" t="s">
        <v>209</v>
      </c>
      <c r="B203" s="5" t="s">
        <v>6</v>
      </c>
      <c r="C203" s="6">
        <v>9</v>
      </c>
      <c r="D203" s="7">
        <v>610</v>
      </c>
      <c r="E203" s="7">
        <f>D203*0.4</f>
        <v>244</v>
      </c>
    </row>
    <row r="204" spans="1:5">
      <c r="A204" s="5" t="s">
        <v>210</v>
      </c>
      <c r="B204" s="5" t="s">
        <v>8</v>
      </c>
      <c r="C204" s="8">
        <v>1</v>
      </c>
      <c r="D204" s="7">
        <f>3*712</f>
        <v>2136</v>
      </c>
      <c r="E204" s="7">
        <f>D204/2</f>
        <v>1068</v>
      </c>
    </row>
    <row r="205" spans="1:5">
      <c r="A205" s="5" t="s">
        <v>211</v>
      </c>
      <c r="B205" s="5" t="s">
        <v>6</v>
      </c>
      <c r="C205" s="6">
        <v>51</v>
      </c>
      <c r="D205" s="7">
        <v>1115</v>
      </c>
      <c r="E205" s="7">
        <f>D205*0.4</f>
        <v>446</v>
      </c>
    </row>
    <row r="206" spans="1:5">
      <c r="A206" s="5" t="s">
        <v>212</v>
      </c>
      <c r="B206" s="5" t="s">
        <v>8</v>
      </c>
      <c r="C206" s="6">
        <v>54</v>
      </c>
      <c r="D206" s="7">
        <v>1004</v>
      </c>
      <c r="E206" s="7">
        <f>D206/2</f>
        <v>502</v>
      </c>
    </row>
    <row r="207" spans="1:5">
      <c r="A207" s="5" t="s">
        <v>213</v>
      </c>
      <c r="B207" s="5" t="s">
        <v>8</v>
      </c>
      <c r="C207" s="9">
        <v>1</v>
      </c>
      <c r="D207" s="7">
        <f>2*899</f>
        <v>1798</v>
      </c>
      <c r="E207" s="7">
        <f>D207/2</f>
        <v>899</v>
      </c>
    </row>
    <row r="208" spans="1:5">
      <c r="A208" s="5" t="s">
        <v>214</v>
      </c>
      <c r="B208" s="5" t="s">
        <v>8</v>
      </c>
      <c r="C208" s="6">
        <v>1</v>
      </c>
      <c r="D208" s="7">
        <v>836</v>
      </c>
      <c r="E208" s="7">
        <f>D208/2</f>
        <v>418</v>
      </c>
    </row>
    <row r="209" spans="1:5">
      <c r="A209" s="5" t="s">
        <v>215</v>
      </c>
      <c r="B209" s="5" t="s">
        <v>8</v>
      </c>
      <c r="C209" s="6">
        <v>1</v>
      </c>
      <c r="D209" s="7">
        <f>836*1.35</f>
        <v>1128.6000000000001</v>
      </c>
      <c r="E209" s="7">
        <f>D209/2</f>
        <v>564.30000000000007</v>
      </c>
    </row>
    <row r="210" spans="1:5">
      <c r="A210" s="5" t="s">
        <v>216</v>
      </c>
      <c r="B210" s="5" t="s">
        <v>8</v>
      </c>
      <c r="C210" s="6">
        <v>2</v>
      </c>
      <c r="D210" s="7">
        <v>836</v>
      </c>
      <c r="E210" s="7">
        <f>D210/2</f>
        <v>418</v>
      </c>
    </row>
    <row r="211" spans="1:5">
      <c r="A211" s="5" t="s">
        <v>217</v>
      </c>
      <c r="B211" s="5" t="s">
        <v>6</v>
      </c>
      <c r="C211" s="6">
        <v>8</v>
      </c>
      <c r="D211" s="7">
        <v>1798</v>
      </c>
      <c r="E211" s="7">
        <f>D211*0.4</f>
        <v>719.2</v>
      </c>
    </row>
    <row r="212" spans="1:5">
      <c r="A212" s="5" t="s">
        <v>218</v>
      </c>
      <c r="B212" s="5" t="s">
        <v>6</v>
      </c>
      <c r="C212" s="6">
        <v>2</v>
      </c>
      <c r="D212" s="7">
        <v>830</v>
      </c>
      <c r="E212" s="7">
        <f>D212*0.4</f>
        <v>332</v>
      </c>
    </row>
    <row r="213" spans="1:5">
      <c r="A213" s="5" t="s">
        <v>219</v>
      </c>
      <c r="B213" s="5" t="s">
        <v>6</v>
      </c>
      <c r="C213" s="6">
        <v>20</v>
      </c>
      <c r="D213" s="7">
        <f>830*1.25</f>
        <v>1037.5</v>
      </c>
      <c r="E213" s="7">
        <f>D213*0.4</f>
        <v>415</v>
      </c>
    </row>
    <row r="214" spans="1:5">
      <c r="A214" s="5" t="s">
        <v>220</v>
      </c>
      <c r="B214" s="5" t="s">
        <v>6</v>
      </c>
      <c r="C214" s="6">
        <v>6</v>
      </c>
      <c r="D214" s="7">
        <v>1115</v>
      </c>
      <c r="E214" s="7">
        <f>D214*0.4</f>
        <v>446</v>
      </c>
    </row>
    <row r="215" spans="1:5">
      <c r="A215" s="5" t="s">
        <v>221</v>
      </c>
      <c r="B215" s="5" t="s">
        <v>8</v>
      </c>
      <c r="C215" s="6">
        <v>11</v>
      </c>
      <c r="D215" s="7">
        <v>836</v>
      </c>
      <c r="E215" s="7">
        <f t="shared" ref="E215:E223" si="5">D215/2</f>
        <v>418</v>
      </c>
    </row>
    <row r="216" spans="1:5">
      <c r="A216" s="5" t="s">
        <v>222</v>
      </c>
      <c r="B216" s="5" t="s">
        <v>8</v>
      </c>
      <c r="C216" s="6">
        <v>12</v>
      </c>
      <c r="D216" s="7">
        <v>836</v>
      </c>
      <c r="E216" s="7">
        <f t="shared" si="5"/>
        <v>418</v>
      </c>
    </row>
    <row r="217" spans="1:5">
      <c r="A217" s="5" t="s">
        <v>223</v>
      </c>
      <c r="B217" s="5" t="s">
        <v>8</v>
      </c>
      <c r="C217" s="6">
        <v>1</v>
      </c>
      <c r="D217" s="7">
        <f>836*1.35</f>
        <v>1128.6000000000001</v>
      </c>
      <c r="E217" s="7">
        <f t="shared" si="5"/>
        <v>564.30000000000007</v>
      </c>
    </row>
    <row r="218" spans="1:5">
      <c r="A218" s="5" t="s">
        <v>224</v>
      </c>
      <c r="B218" s="5" t="s">
        <v>8</v>
      </c>
      <c r="C218" s="6">
        <v>2</v>
      </c>
      <c r="D218" s="7">
        <v>1068</v>
      </c>
      <c r="E218" s="7">
        <f t="shared" si="5"/>
        <v>534</v>
      </c>
    </row>
    <row r="219" spans="1:5">
      <c r="A219" s="5" t="s">
        <v>225</v>
      </c>
      <c r="B219" s="5" t="s">
        <v>8</v>
      </c>
      <c r="C219" s="6">
        <v>1</v>
      </c>
      <c r="D219" s="7">
        <v>836</v>
      </c>
      <c r="E219" s="7">
        <f t="shared" si="5"/>
        <v>418</v>
      </c>
    </row>
    <row r="220" spans="1:5">
      <c r="A220" s="5" t="s">
        <v>226</v>
      </c>
      <c r="B220" s="5" t="s">
        <v>8</v>
      </c>
      <c r="C220" s="9">
        <v>1</v>
      </c>
      <c r="D220" s="7">
        <f>836*2</f>
        <v>1672</v>
      </c>
      <c r="E220" s="7">
        <f t="shared" si="5"/>
        <v>836</v>
      </c>
    </row>
    <row r="221" spans="1:5">
      <c r="A221" s="5" t="s">
        <v>227</v>
      </c>
      <c r="B221" s="5" t="s">
        <v>8</v>
      </c>
      <c r="C221" s="6">
        <v>3</v>
      </c>
      <c r="D221" s="7">
        <v>1004</v>
      </c>
      <c r="E221" s="7">
        <f t="shared" si="5"/>
        <v>502</v>
      </c>
    </row>
    <row r="222" spans="1:5">
      <c r="A222" s="5" t="s">
        <v>228</v>
      </c>
      <c r="B222" s="5" t="s">
        <v>8</v>
      </c>
      <c r="C222" s="6">
        <v>4</v>
      </c>
      <c r="D222" s="7">
        <v>836</v>
      </c>
      <c r="E222" s="7">
        <f t="shared" si="5"/>
        <v>418</v>
      </c>
    </row>
    <row r="223" spans="1:5">
      <c r="A223" s="5" t="s">
        <v>229</v>
      </c>
      <c r="B223" s="5" t="s">
        <v>8</v>
      </c>
      <c r="C223" s="6">
        <v>3</v>
      </c>
      <c r="D223" s="7">
        <v>1385</v>
      </c>
      <c r="E223" s="7">
        <f t="shared" si="5"/>
        <v>692.5</v>
      </c>
    </row>
    <row r="224" spans="1:5">
      <c r="A224" s="5" t="s">
        <v>230</v>
      </c>
      <c r="B224" s="5" t="s">
        <v>6</v>
      </c>
      <c r="C224" s="6">
        <v>34</v>
      </c>
      <c r="D224" s="7">
        <v>1102</v>
      </c>
      <c r="E224" s="7">
        <f>D224*0.4</f>
        <v>440.8</v>
      </c>
    </row>
    <row r="225" spans="1:5">
      <c r="A225" s="5" t="s">
        <v>231</v>
      </c>
      <c r="B225" s="5" t="s">
        <v>10</v>
      </c>
      <c r="C225" s="6">
        <v>1</v>
      </c>
      <c r="D225" s="7">
        <v>712</v>
      </c>
      <c r="E225" s="7">
        <f>D225*0.4</f>
        <v>284.8</v>
      </c>
    </row>
    <row r="226" spans="1:5">
      <c r="A226" s="5" t="s">
        <v>232</v>
      </c>
      <c r="B226" s="5" t="s">
        <v>8</v>
      </c>
      <c r="C226" s="6">
        <v>16</v>
      </c>
      <c r="D226" s="7"/>
      <c r="E226" s="7">
        <f>D226/2</f>
        <v>0</v>
      </c>
    </row>
    <row r="227" spans="1:5">
      <c r="A227" s="5" t="s">
        <v>233</v>
      </c>
      <c r="B227" s="5" t="s">
        <v>8</v>
      </c>
      <c r="C227" s="6">
        <v>15</v>
      </c>
      <c r="D227" s="7">
        <v>1440</v>
      </c>
      <c r="E227" s="7">
        <f>D227/2</f>
        <v>720</v>
      </c>
    </row>
    <row r="228" spans="1:5">
      <c r="A228" s="5" t="s">
        <v>234</v>
      </c>
      <c r="B228" s="5" t="s">
        <v>8</v>
      </c>
      <c r="C228" s="8">
        <v>3</v>
      </c>
      <c r="D228" s="7">
        <f>753*3</f>
        <v>2259</v>
      </c>
      <c r="E228" s="7">
        <f>D228/2</f>
        <v>1129.5</v>
      </c>
    </row>
    <row r="229" spans="1:5">
      <c r="A229" s="5" t="s">
        <v>235</v>
      </c>
      <c r="B229" s="5" t="s">
        <v>8</v>
      </c>
      <c r="C229" s="6">
        <v>3</v>
      </c>
      <c r="D229" s="7">
        <v>1043</v>
      </c>
      <c r="E229" s="7">
        <f>D229/2</f>
        <v>521.5</v>
      </c>
    </row>
    <row r="230" spans="1:5">
      <c r="A230" s="5" t="s">
        <v>236</v>
      </c>
      <c r="B230" s="5" t="s">
        <v>6</v>
      </c>
      <c r="C230" s="6">
        <v>2</v>
      </c>
      <c r="D230" s="7">
        <v>1349</v>
      </c>
      <c r="E230" s="7">
        <f>D230*0.4</f>
        <v>539.6</v>
      </c>
    </row>
    <row r="231" spans="1:5">
      <c r="A231" s="5" t="s">
        <v>237</v>
      </c>
      <c r="B231" s="5" t="s">
        <v>8</v>
      </c>
      <c r="C231" s="6">
        <v>5</v>
      </c>
      <c r="D231" s="7">
        <v>1211</v>
      </c>
      <c r="E231" s="7">
        <f>D231/2</f>
        <v>605.5</v>
      </c>
    </row>
    <row r="232" spans="1:5">
      <c r="A232" s="5" t="s">
        <v>238</v>
      </c>
      <c r="B232" s="5" t="s">
        <v>6</v>
      </c>
      <c r="C232" s="6">
        <v>11</v>
      </c>
      <c r="D232" s="7">
        <v>1025</v>
      </c>
      <c r="E232" s="7">
        <f>D232*0.4</f>
        <v>410</v>
      </c>
    </row>
    <row r="233" spans="1:5">
      <c r="A233" s="5" t="s">
        <v>239</v>
      </c>
      <c r="B233" s="5" t="s">
        <v>48</v>
      </c>
      <c r="C233" s="6">
        <v>2</v>
      </c>
      <c r="D233" s="7">
        <v>1485</v>
      </c>
      <c r="E233" s="7">
        <f>D233*0.4</f>
        <v>594</v>
      </c>
    </row>
    <row r="234" spans="1:5">
      <c r="A234" s="5" t="s">
        <v>240</v>
      </c>
      <c r="B234" s="5" t="s">
        <v>6</v>
      </c>
      <c r="C234" s="6">
        <v>7</v>
      </c>
      <c r="D234" s="7">
        <v>1025</v>
      </c>
      <c r="E234" s="7">
        <f>D234*0.4</f>
        <v>410</v>
      </c>
    </row>
    <row r="235" spans="1:5">
      <c r="A235" s="5" t="s">
        <v>241</v>
      </c>
      <c r="B235" s="5" t="s">
        <v>8</v>
      </c>
      <c r="C235" s="6">
        <v>1</v>
      </c>
      <c r="D235" s="7">
        <v>1040</v>
      </c>
      <c r="E235" s="7">
        <f>D235/2</f>
        <v>520</v>
      </c>
    </row>
    <row r="236" spans="1:5">
      <c r="A236" s="5" t="s">
        <v>242</v>
      </c>
      <c r="B236" s="5" t="s">
        <v>8</v>
      </c>
      <c r="C236" s="6">
        <v>12</v>
      </c>
      <c r="D236" s="7">
        <v>1385</v>
      </c>
      <c r="E236" s="7">
        <f>D236/2</f>
        <v>692.5</v>
      </c>
    </row>
    <row r="237" spans="1:5">
      <c r="A237" s="5" t="s">
        <v>243</v>
      </c>
      <c r="B237" s="5" t="s">
        <v>6</v>
      </c>
      <c r="C237" s="6">
        <v>9</v>
      </c>
      <c r="D237" s="7">
        <v>2148</v>
      </c>
      <c r="E237" s="7">
        <f>D237*0.4</f>
        <v>859.2</v>
      </c>
    </row>
    <row r="238" spans="1:5">
      <c r="A238" s="5" t="s">
        <v>244</v>
      </c>
      <c r="B238" s="5" t="s">
        <v>6</v>
      </c>
      <c r="C238" s="6">
        <v>26</v>
      </c>
      <c r="D238" s="7">
        <v>1590</v>
      </c>
      <c r="E238" s="7">
        <f>D238*0.4</f>
        <v>636</v>
      </c>
    </row>
    <row r="239" spans="1:5">
      <c r="A239" s="5" t="s">
        <v>245</v>
      </c>
      <c r="B239" s="5" t="s">
        <v>6</v>
      </c>
      <c r="C239" s="6">
        <v>2</v>
      </c>
      <c r="D239" s="7">
        <v>1010</v>
      </c>
      <c r="E239" s="7">
        <f>D239*0.4</f>
        <v>404</v>
      </c>
    </row>
    <row r="240" spans="1:5">
      <c r="A240" s="5" t="s">
        <v>246</v>
      </c>
      <c r="B240" s="5" t="s">
        <v>6</v>
      </c>
      <c r="C240" s="8">
        <v>44</v>
      </c>
      <c r="D240" s="7">
        <v>3030</v>
      </c>
      <c r="E240" s="7">
        <f>D240*0.4</f>
        <v>1212</v>
      </c>
    </row>
    <row r="241" spans="1:5">
      <c r="A241" s="5" t="s">
        <v>247</v>
      </c>
      <c r="B241" s="5" t="s">
        <v>8</v>
      </c>
      <c r="C241" s="6">
        <v>3</v>
      </c>
      <c r="D241" s="7">
        <v>1037</v>
      </c>
      <c r="E241" s="7">
        <f>D241/2</f>
        <v>518.5</v>
      </c>
    </row>
    <row r="242" spans="1:5">
      <c r="A242" s="5" t="s">
        <v>248</v>
      </c>
      <c r="B242" s="5" t="s">
        <v>6</v>
      </c>
      <c r="C242" s="6">
        <v>1</v>
      </c>
      <c r="D242" s="7">
        <v>1025</v>
      </c>
      <c r="E242" s="7">
        <f t="shared" ref="E242:E248" si="6">D242*0.4</f>
        <v>410</v>
      </c>
    </row>
    <row r="243" spans="1:5">
      <c r="A243" s="5" t="s">
        <v>249</v>
      </c>
      <c r="B243" s="5" t="s">
        <v>6</v>
      </c>
      <c r="C243" s="6">
        <v>1</v>
      </c>
      <c r="D243" s="7">
        <v>1025</v>
      </c>
      <c r="E243" s="7">
        <f t="shared" si="6"/>
        <v>410</v>
      </c>
    </row>
    <row r="244" spans="1:5">
      <c r="A244" s="5" t="s">
        <v>250</v>
      </c>
      <c r="B244" s="5" t="s">
        <v>6</v>
      </c>
      <c r="C244" s="6">
        <v>4</v>
      </c>
      <c r="D244" s="7">
        <v>1025</v>
      </c>
      <c r="E244" s="7">
        <f t="shared" si="6"/>
        <v>410</v>
      </c>
    </row>
    <row r="245" spans="1:5">
      <c r="A245" s="5" t="s">
        <v>251</v>
      </c>
      <c r="B245" s="5" t="s">
        <v>6</v>
      </c>
      <c r="C245" s="6">
        <v>1</v>
      </c>
      <c r="D245" s="7">
        <f>1025*1.25</f>
        <v>1281.25</v>
      </c>
      <c r="E245" s="7">
        <f t="shared" si="6"/>
        <v>512.5</v>
      </c>
    </row>
    <row r="246" spans="1:5">
      <c r="A246" s="5" t="s">
        <v>252</v>
      </c>
      <c r="B246" s="5" t="s">
        <v>6</v>
      </c>
      <c r="C246" s="6">
        <v>2</v>
      </c>
      <c r="D246" s="7">
        <f>D245</f>
        <v>1281.25</v>
      </c>
      <c r="E246" s="7">
        <f t="shared" si="6"/>
        <v>512.5</v>
      </c>
    </row>
    <row r="247" spans="1:5">
      <c r="A247" s="5" t="s">
        <v>253</v>
      </c>
      <c r="B247" s="5" t="s">
        <v>6</v>
      </c>
      <c r="C247" s="6">
        <v>1</v>
      </c>
      <c r="D247" s="7">
        <v>2862</v>
      </c>
      <c r="E247" s="7">
        <f t="shared" si="6"/>
        <v>1144.8</v>
      </c>
    </row>
    <row r="248" spans="1:5">
      <c r="A248" s="5" t="s">
        <v>254</v>
      </c>
      <c r="B248" s="5" t="s">
        <v>6</v>
      </c>
      <c r="C248" s="6">
        <v>4</v>
      </c>
      <c r="D248" s="7">
        <f>1.25*1490</f>
        <v>1862.5</v>
      </c>
      <c r="E248" s="7">
        <f t="shared" si="6"/>
        <v>745</v>
      </c>
    </row>
    <row r="249" spans="1:5">
      <c r="A249" s="5" t="s">
        <v>255</v>
      </c>
      <c r="B249" s="5" t="s">
        <v>8</v>
      </c>
      <c r="C249" s="6">
        <v>5</v>
      </c>
      <c r="D249" s="7">
        <v>1040</v>
      </c>
      <c r="E249" s="7">
        <f>D249/2</f>
        <v>520</v>
      </c>
    </row>
    <row r="250" spans="1:5">
      <c r="A250" s="5" t="s">
        <v>256</v>
      </c>
      <c r="B250" s="5" t="s">
        <v>8</v>
      </c>
      <c r="C250" s="9">
        <v>1</v>
      </c>
      <c r="D250" s="7">
        <f>2*1040</f>
        <v>2080</v>
      </c>
      <c r="E250" s="7">
        <f>D250/2</f>
        <v>1040</v>
      </c>
    </row>
    <row r="251" spans="1:5">
      <c r="A251" s="5" t="s">
        <v>257</v>
      </c>
      <c r="B251" s="5" t="s">
        <v>8</v>
      </c>
      <c r="C251" s="8">
        <v>10</v>
      </c>
      <c r="D251" s="7">
        <f>3*1040</f>
        <v>3120</v>
      </c>
      <c r="E251" s="7">
        <f>D251/2</f>
        <v>1560</v>
      </c>
    </row>
    <row r="252" spans="1:5">
      <c r="A252" s="5" t="s">
        <v>258</v>
      </c>
      <c r="B252" s="5" t="s">
        <v>6</v>
      </c>
      <c r="C252" s="6">
        <v>1</v>
      </c>
      <c r="D252" s="7">
        <f>D248</f>
        <v>1862.5</v>
      </c>
      <c r="E252" s="7">
        <f>D252*0.4</f>
        <v>745</v>
      </c>
    </row>
    <row r="253" spans="1:5">
      <c r="A253" s="5" t="s">
        <v>259</v>
      </c>
      <c r="B253" s="5" t="s">
        <v>6</v>
      </c>
      <c r="C253" s="6">
        <v>2</v>
      </c>
      <c r="D253" s="7">
        <v>1010</v>
      </c>
      <c r="E253" s="7">
        <f>D253*0.4</f>
        <v>404</v>
      </c>
    </row>
    <row r="254" spans="1:5">
      <c r="A254" s="5" t="s">
        <v>260</v>
      </c>
      <c r="B254" s="5" t="s">
        <v>6</v>
      </c>
      <c r="C254" s="6">
        <v>19</v>
      </c>
      <c r="D254" s="7">
        <v>1010</v>
      </c>
      <c r="E254" s="7">
        <f>D254*0.4</f>
        <v>404</v>
      </c>
    </row>
    <row r="255" spans="1:5">
      <c r="A255" s="5" t="s">
        <v>261</v>
      </c>
      <c r="B255" s="5" t="s">
        <v>6</v>
      </c>
      <c r="C255" s="6">
        <v>7</v>
      </c>
      <c r="D255" s="7">
        <v>1010</v>
      </c>
      <c r="E255" s="7">
        <f>D255*0.4</f>
        <v>404</v>
      </c>
    </row>
    <row r="256" spans="1:5">
      <c r="A256" s="5" t="s">
        <v>262</v>
      </c>
      <c r="B256" s="5" t="s">
        <v>6</v>
      </c>
      <c r="C256" s="6">
        <v>2</v>
      </c>
      <c r="D256" s="7">
        <v>1010</v>
      </c>
      <c r="E256" s="7">
        <f>D256*0.4</f>
        <v>404</v>
      </c>
    </row>
    <row r="257" spans="1:5">
      <c r="A257" s="5" t="s">
        <v>263</v>
      </c>
      <c r="B257" s="5" t="s">
        <v>8</v>
      </c>
      <c r="C257" s="6">
        <v>1</v>
      </c>
      <c r="D257" s="7">
        <v>1951</v>
      </c>
      <c r="E257" s="7">
        <f>D257/2</f>
        <v>975.5</v>
      </c>
    </row>
    <row r="258" spans="1:5">
      <c r="A258" s="5" t="s">
        <v>264</v>
      </c>
      <c r="B258" s="5" t="s">
        <v>6</v>
      </c>
      <c r="C258" s="9">
        <v>1</v>
      </c>
      <c r="D258" s="7">
        <f>2*1771</f>
        <v>3542</v>
      </c>
      <c r="E258" s="7">
        <f>D258*0.4</f>
        <v>1416.8000000000002</v>
      </c>
    </row>
    <row r="259" spans="1:5">
      <c r="A259" s="5" t="s">
        <v>265</v>
      </c>
      <c r="B259" s="5" t="s">
        <v>8</v>
      </c>
      <c r="C259" s="6">
        <v>3</v>
      </c>
      <c r="D259" s="7">
        <v>1951</v>
      </c>
      <c r="E259" s="7">
        <f>D259/2</f>
        <v>975.5</v>
      </c>
    </row>
    <row r="260" spans="1:5">
      <c r="A260" s="5" t="s">
        <v>266</v>
      </c>
      <c r="B260" s="5" t="s">
        <v>267</v>
      </c>
      <c r="C260" s="6">
        <v>1</v>
      </c>
      <c r="D260" s="7">
        <v>1771</v>
      </c>
      <c r="E260" s="7">
        <f>D260*0.4</f>
        <v>708.40000000000009</v>
      </c>
    </row>
    <row r="261" spans="1:5">
      <c r="A261" s="5" t="s">
        <v>268</v>
      </c>
      <c r="B261" s="5" t="s">
        <v>6</v>
      </c>
      <c r="C261" s="6">
        <v>1</v>
      </c>
      <c r="D261" s="7">
        <f>1.25*1771</f>
        <v>2213.75</v>
      </c>
      <c r="E261" s="7">
        <f>D261*0.4</f>
        <v>885.5</v>
      </c>
    </row>
    <row r="262" spans="1:5">
      <c r="A262" s="5" t="s">
        <v>269</v>
      </c>
      <c r="B262" s="5" t="s">
        <v>6</v>
      </c>
      <c r="C262" s="6">
        <v>2</v>
      </c>
      <c r="D262" s="7">
        <v>2685</v>
      </c>
      <c r="E262" s="7">
        <f>D262*0.4</f>
        <v>1074</v>
      </c>
    </row>
    <row r="263" spans="1:5">
      <c r="A263" s="5" t="s">
        <v>270</v>
      </c>
      <c r="B263" s="5" t="s">
        <v>6</v>
      </c>
      <c r="C263" s="6">
        <v>1</v>
      </c>
      <c r="D263" s="7">
        <v>2378</v>
      </c>
      <c r="E263" s="7">
        <f>D263*0.4</f>
        <v>951.2</v>
      </c>
    </row>
    <row r="264" spans="1:5">
      <c r="A264" s="5" t="s">
        <v>271</v>
      </c>
      <c r="B264" s="5" t="s">
        <v>8</v>
      </c>
      <c r="C264" s="6">
        <v>1</v>
      </c>
      <c r="D264" s="7">
        <f>1.35*1781</f>
        <v>2404.3500000000004</v>
      </c>
      <c r="E264" s="7">
        <f>D264/2</f>
        <v>1202.1750000000002</v>
      </c>
    </row>
    <row r="265" spans="1:5">
      <c r="A265" s="5" t="s">
        <v>272</v>
      </c>
      <c r="B265" s="5" t="s">
        <v>8</v>
      </c>
      <c r="C265" s="6">
        <v>3</v>
      </c>
      <c r="D265" s="7"/>
      <c r="E265" s="7">
        <f>D265/2</f>
        <v>0</v>
      </c>
    </row>
    <row r="266" spans="1:5">
      <c r="A266" s="5" t="s">
        <v>273</v>
      </c>
      <c r="B266" s="5" t="s">
        <v>6</v>
      </c>
      <c r="C266" s="6">
        <v>5</v>
      </c>
      <c r="D266" s="7">
        <v>3794</v>
      </c>
      <c r="E266" s="7">
        <f>D266*0.4</f>
        <v>1517.6000000000001</v>
      </c>
    </row>
    <row r="267" spans="1:5">
      <c r="A267" s="5" t="s">
        <v>274</v>
      </c>
      <c r="B267" s="5" t="s">
        <v>6</v>
      </c>
      <c r="C267" s="6">
        <v>7</v>
      </c>
      <c r="D267" s="7">
        <v>2325</v>
      </c>
      <c r="E267" s="7">
        <f>D267*0.4</f>
        <v>930</v>
      </c>
    </row>
    <row r="268" spans="1:5">
      <c r="A268" s="5" t="s">
        <v>275</v>
      </c>
      <c r="B268" s="5" t="s">
        <v>6</v>
      </c>
      <c r="C268" s="6">
        <v>4</v>
      </c>
      <c r="D268" s="7">
        <v>1557</v>
      </c>
      <c r="E268" s="7">
        <f>D268*0.4</f>
        <v>622.80000000000007</v>
      </c>
    </row>
    <row r="269" spans="1:5">
      <c r="A269" s="5" t="s">
        <v>276</v>
      </c>
      <c r="B269" s="5" t="s">
        <v>6</v>
      </c>
      <c r="C269" s="6">
        <v>2</v>
      </c>
      <c r="D269" s="7">
        <v>1557</v>
      </c>
      <c r="E269" s="7">
        <f>D269*0.4</f>
        <v>622.80000000000007</v>
      </c>
    </row>
    <row r="270" spans="1:5">
      <c r="A270" s="5" t="s">
        <v>277</v>
      </c>
      <c r="B270" s="5" t="s">
        <v>6</v>
      </c>
      <c r="C270" s="6">
        <v>3</v>
      </c>
      <c r="D270" s="7">
        <v>1557</v>
      </c>
      <c r="E270" s="7">
        <f>D270*0.4</f>
        <v>622.80000000000007</v>
      </c>
    </row>
    <row r="271" spans="1:5">
      <c r="A271" s="5" t="s">
        <v>278</v>
      </c>
      <c r="B271" s="5" t="s">
        <v>8</v>
      </c>
      <c r="C271" s="6">
        <v>1</v>
      </c>
      <c r="D271" s="7"/>
      <c r="E271" s="7">
        <f>D271/2</f>
        <v>0</v>
      </c>
    </row>
    <row r="272" spans="1:5">
      <c r="A272" s="5" t="s">
        <v>279</v>
      </c>
      <c r="B272" s="5" t="s">
        <v>8</v>
      </c>
      <c r="C272" s="6">
        <v>3</v>
      </c>
      <c r="D272" s="7">
        <v>1564</v>
      </c>
      <c r="E272" s="7">
        <f>D272/2</f>
        <v>782</v>
      </c>
    </row>
    <row r="273" spans="1:5">
      <c r="A273" s="5" t="s">
        <v>280</v>
      </c>
      <c r="B273" s="5" t="s">
        <v>6</v>
      </c>
      <c r="C273" s="6">
        <v>1</v>
      </c>
      <c r="D273" s="7">
        <v>2012</v>
      </c>
      <c r="E273" s="7">
        <f>D273*0.4</f>
        <v>804.80000000000007</v>
      </c>
    </row>
    <row r="274" spans="1:5">
      <c r="A274" s="5" t="s">
        <v>281</v>
      </c>
      <c r="B274" s="5" t="s">
        <v>282</v>
      </c>
      <c r="C274" s="6">
        <v>1</v>
      </c>
      <c r="D274" s="7">
        <v>2210</v>
      </c>
      <c r="E274" s="7">
        <f>D274*0.4</f>
        <v>884</v>
      </c>
    </row>
    <row r="275" spans="1:5">
      <c r="A275" s="5" t="s">
        <v>281</v>
      </c>
      <c r="B275" s="5" t="s">
        <v>6</v>
      </c>
      <c r="C275" s="6">
        <v>3</v>
      </c>
      <c r="D275" s="7">
        <v>2210</v>
      </c>
      <c r="E275" s="7">
        <f>D275*0.4</f>
        <v>884</v>
      </c>
    </row>
    <row r="276" spans="1:5">
      <c r="A276" s="5" t="s">
        <v>283</v>
      </c>
      <c r="B276" s="5" t="s">
        <v>6</v>
      </c>
      <c r="C276" s="6">
        <v>3</v>
      </c>
      <c r="D276" s="7">
        <v>2210</v>
      </c>
      <c r="E276" s="7">
        <f>D276*0.4</f>
        <v>884</v>
      </c>
    </row>
    <row r="277" spans="1:5">
      <c r="A277" s="5" t="s">
        <v>284</v>
      </c>
      <c r="B277" s="5" t="s">
        <v>8</v>
      </c>
      <c r="C277" s="6">
        <v>2</v>
      </c>
      <c r="D277" s="7">
        <v>483</v>
      </c>
      <c r="E277" s="7">
        <f t="shared" ref="E277:E282" si="7">D277/2</f>
        <v>241.5</v>
      </c>
    </row>
    <row r="278" spans="1:5">
      <c r="A278" s="5" t="s">
        <v>285</v>
      </c>
      <c r="B278" s="5" t="s">
        <v>8</v>
      </c>
      <c r="C278" s="6">
        <v>1</v>
      </c>
      <c r="D278" s="7">
        <v>483</v>
      </c>
      <c r="E278" s="7">
        <f t="shared" si="7"/>
        <v>241.5</v>
      </c>
    </row>
    <row r="279" spans="1:5">
      <c r="A279" s="5" t="s">
        <v>286</v>
      </c>
      <c r="B279" s="5" t="s">
        <v>8</v>
      </c>
      <c r="C279" s="8">
        <v>1</v>
      </c>
      <c r="D279" s="7">
        <f>3*483</f>
        <v>1449</v>
      </c>
      <c r="E279" s="7">
        <f t="shared" si="7"/>
        <v>724.5</v>
      </c>
    </row>
    <row r="280" spans="1:5">
      <c r="A280" s="5" t="s">
        <v>287</v>
      </c>
      <c r="B280" s="5" t="s">
        <v>8</v>
      </c>
      <c r="C280" s="6">
        <v>1</v>
      </c>
      <c r="D280" s="7">
        <f>3*483</f>
        <v>1449</v>
      </c>
      <c r="E280" s="7">
        <f t="shared" si="7"/>
        <v>724.5</v>
      </c>
    </row>
    <row r="281" spans="1:5">
      <c r="A281" s="5" t="s">
        <v>288</v>
      </c>
      <c r="B281" s="5" t="s">
        <v>8</v>
      </c>
      <c r="C281" s="6">
        <v>1</v>
      </c>
      <c r="D281" s="7">
        <v>483</v>
      </c>
      <c r="E281" s="7">
        <f t="shared" si="7"/>
        <v>241.5</v>
      </c>
    </row>
    <row r="282" spans="1:5">
      <c r="A282" s="5" t="s">
        <v>289</v>
      </c>
      <c r="B282" s="5" t="s">
        <v>8</v>
      </c>
      <c r="C282" s="6">
        <v>1</v>
      </c>
      <c r="D282" s="7">
        <v>2244</v>
      </c>
      <c r="E282" s="7">
        <f t="shared" si="7"/>
        <v>1122</v>
      </c>
    </row>
    <row r="283" spans="1:5">
      <c r="A283" s="5" t="s">
        <v>290</v>
      </c>
      <c r="B283" s="5" t="s">
        <v>6</v>
      </c>
      <c r="C283" s="6">
        <v>1</v>
      </c>
      <c r="D283" s="7">
        <v>4862</v>
      </c>
      <c r="E283" s="7">
        <f>D283*0.4</f>
        <v>1944.8000000000002</v>
      </c>
    </row>
    <row r="284" spans="1:5">
      <c r="A284" s="5" t="s">
        <v>291</v>
      </c>
      <c r="B284" s="5" t="s">
        <v>6</v>
      </c>
      <c r="C284" s="6">
        <v>1</v>
      </c>
      <c r="D284" s="7">
        <v>4862</v>
      </c>
      <c r="E284" s="7">
        <f>D284*0.4</f>
        <v>1944.8000000000002</v>
      </c>
    </row>
    <row r="285" spans="1:5">
      <c r="A285" s="5" t="s">
        <v>292</v>
      </c>
      <c r="B285" s="5" t="s">
        <v>8</v>
      </c>
      <c r="C285" s="6">
        <v>1</v>
      </c>
      <c r="D285" s="7">
        <v>2253</v>
      </c>
      <c r="E285" s="7">
        <f>D285/2</f>
        <v>1126.5</v>
      </c>
    </row>
    <row r="286" spans="1:5">
      <c r="A286" s="5" t="s">
        <v>293</v>
      </c>
      <c r="B286" s="5" t="s">
        <v>8</v>
      </c>
      <c r="C286" s="6">
        <v>2</v>
      </c>
      <c r="D286" s="7">
        <v>2253</v>
      </c>
      <c r="E286" s="7">
        <f>D286/2</f>
        <v>1126.5</v>
      </c>
    </row>
    <row r="287" spans="1:5">
      <c r="A287" s="5" t="s">
        <v>294</v>
      </c>
      <c r="B287" s="5" t="s">
        <v>8</v>
      </c>
      <c r="C287" s="6">
        <v>24</v>
      </c>
      <c r="D287" s="7">
        <v>2253</v>
      </c>
      <c r="E287" s="7">
        <f>D287/2</f>
        <v>1126.5</v>
      </c>
    </row>
    <row r="288" spans="1:5">
      <c r="A288" s="5" t="s">
        <v>295</v>
      </c>
      <c r="B288" s="5" t="s">
        <v>6</v>
      </c>
      <c r="C288" s="6">
        <v>5</v>
      </c>
      <c r="D288" s="7">
        <v>2210</v>
      </c>
      <c r="E288" s="7">
        <f>D288*0.4</f>
        <v>884</v>
      </c>
    </row>
    <row r="289" spans="1:5">
      <c r="A289" s="5" t="s">
        <v>296</v>
      </c>
      <c r="B289" s="5" t="s">
        <v>8</v>
      </c>
      <c r="C289" s="6">
        <v>1</v>
      </c>
      <c r="D289" s="7">
        <v>2244</v>
      </c>
      <c r="E289" s="7">
        <f>D289/2</f>
        <v>1122</v>
      </c>
    </row>
    <row r="290" spans="1:5">
      <c r="A290" s="5" t="s">
        <v>297</v>
      </c>
      <c r="B290" s="5" t="s">
        <v>8</v>
      </c>
      <c r="C290" s="9">
        <v>1</v>
      </c>
      <c r="D290" s="7">
        <f>2244*2</f>
        <v>4488</v>
      </c>
      <c r="E290" s="7">
        <f>D290/2</f>
        <v>2244</v>
      </c>
    </row>
    <row r="291" spans="1:5">
      <c r="A291" s="5" t="s">
        <v>298</v>
      </c>
      <c r="B291" s="5" t="s">
        <v>6</v>
      </c>
      <c r="C291" s="6">
        <v>1</v>
      </c>
      <c r="D291" s="7">
        <v>1985</v>
      </c>
      <c r="E291" s="7">
        <f>D291*0.4</f>
        <v>794</v>
      </c>
    </row>
    <row r="292" spans="1:5">
      <c r="A292" s="5" t="s">
        <v>299</v>
      </c>
      <c r="B292" s="5" t="s">
        <v>6</v>
      </c>
      <c r="C292" s="6">
        <v>2</v>
      </c>
      <c r="D292" s="7">
        <v>1985</v>
      </c>
      <c r="E292" s="7">
        <f>D292*0.4</f>
        <v>794</v>
      </c>
    </row>
    <row r="293" spans="1:5">
      <c r="A293" s="5" t="s">
        <v>300</v>
      </c>
      <c r="B293" s="5" t="s">
        <v>6</v>
      </c>
      <c r="C293" s="6">
        <v>1</v>
      </c>
      <c r="D293" s="7">
        <v>3000</v>
      </c>
      <c r="E293" s="7">
        <f>D293*0.4</f>
        <v>1200</v>
      </c>
    </row>
    <row r="294" spans="1:5">
      <c r="A294" s="5" t="s">
        <v>301</v>
      </c>
      <c r="B294" s="5" t="s">
        <v>6</v>
      </c>
      <c r="C294" s="6">
        <v>3</v>
      </c>
      <c r="D294" s="7">
        <v>3546</v>
      </c>
      <c r="E294" s="7">
        <f>D294*0.4</f>
        <v>1418.4</v>
      </c>
    </row>
    <row r="295" spans="1:5">
      <c r="A295" s="5" t="s">
        <v>302</v>
      </c>
      <c r="B295" s="5" t="s">
        <v>8</v>
      </c>
      <c r="C295" s="6">
        <v>1</v>
      </c>
      <c r="D295" s="7">
        <v>2455</v>
      </c>
      <c r="E295" s="7">
        <f>D295/2</f>
        <v>1227.5</v>
      </c>
    </row>
    <row r="296" spans="1:5">
      <c r="A296" s="5" t="s">
        <v>303</v>
      </c>
      <c r="B296" s="5" t="s">
        <v>6</v>
      </c>
      <c r="C296" s="6">
        <v>1</v>
      </c>
      <c r="D296" s="7">
        <v>3546</v>
      </c>
      <c r="E296" s="7">
        <f t="shared" ref="E296:E301" si="8">D296*0.4</f>
        <v>1418.4</v>
      </c>
    </row>
    <row r="297" spans="1:5">
      <c r="A297" s="5" t="s">
        <v>304</v>
      </c>
      <c r="B297" s="5" t="s">
        <v>6</v>
      </c>
      <c r="C297" s="6">
        <v>1</v>
      </c>
      <c r="D297" s="7">
        <v>4485</v>
      </c>
      <c r="E297" s="7">
        <f t="shared" si="8"/>
        <v>1794</v>
      </c>
    </row>
    <row r="298" spans="1:5">
      <c r="A298" s="5" t="s">
        <v>305</v>
      </c>
      <c r="B298" s="5" t="s">
        <v>6</v>
      </c>
      <c r="C298" s="6">
        <v>1</v>
      </c>
      <c r="D298" s="7">
        <v>2126</v>
      </c>
      <c r="E298" s="7">
        <f t="shared" si="8"/>
        <v>850.40000000000009</v>
      </c>
    </row>
    <row r="299" spans="1:5">
      <c r="A299" s="5" t="s">
        <v>306</v>
      </c>
      <c r="B299" s="5" t="s">
        <v>6</v>
      </c>
      <c r="C299" s="6">
        <v>3</v>
      </c>
      <c r="D299" s="7">
        <v>2126</v>
      </c>
      <c r="E299" s="7">
        <f t="shared" si="8"/>
        <v>850.40000000000009</v>
      </c>
    </row>
    <row r="300" spans="1:5">
      <c r="A300" s="5" t="s">
        <v>307</v>
      </c>
      <c r="B300" s="5" t="s">
        <v>6</v>
      </c>
      <c r="C300" s="6">
        <v>1</v>
      </c>
      <c r="D300" s="7">
        <v>2126</v>
      </c>
      <c r="E300" s="7">
        <f t="shared" si="8"/>
        <v>850.40000000000009</v>
      </c>
    </row>
    <row r="301" spans="1:5">
      <c r="A301" s="5" t="s">
        <v>308</v>
      </c>
      <c r="B301" s="5" t="s">
        <v>6</v>
      </c>
      <c r="C301" s="6">
        <v>6</v>
      </c>
      <c r="D301" s="7">
        <v>2126</v>
      </c>
      <c r="E301" s="7">
        <f t="shared" si="8"/>
        <v>850.40000000000009</v>
      </c>
    </row>
    <row r="302" spans="1:5">
      <c r="A302" s="5" t="s">
        <v>309</v>
      </c>
      <c r="B302" s="5" t="s">
        <v>8</v>
      </c>
      <c r="C302" s="6">
        <v>2</v>
      </c>
      <c r="D302" s="7">
        <v>2137</v>
      </c>
      <c r="E302" s="7">
        <f>D302/2</f>
        <v>1068.5</v>
      </c>
    </row>
    <row r="303" spans="1:5">
      <c r="A303" s="5" t="s">
        <v>310</v>
      </c>
      <c r="B303" s="5" t="s">
        <v>8</v>
      </c>
      <c r="C303" s="6">
        <v>2</v>
      </c>
      <c r="D303" s="7">
        <v>2137</v>
      </c>
      <c r="E303" s="7">
        <f>D303/2</f>
        <v>1068.5</v>
      </c>
    </row>
    <row r="304" spans="1:5">
      <c r="A304" s="5" t="s">
        <v>311</v>
      </c>
      <c r="B304" s="5" t="s">
        <v>8</v>
      </c>
      <c r="C304" s="8">
        <v>5</v>
      </c>
      <c r="D304" s="7">
        <f>2137*3</f>
        <v>6411</v>
      </c>
      <c r="E304" s="7">
        <f>D304/2</f>
        <v>3205.5</v>
      </c>
    </row>
    <row r="305" spans="1:5">
      <c r="A305" s="5" t="s">
        <v>312</v>
      </c>
      <c r="B305" s="5" t="s">
        <v>8</v>
      </c>
      <c r="C305" s="6">
        <v>2</v>
      </c>
      <c r="D305" s="7">
        <v>2137</v>
      </c>
      <c r="E305" s="7">
        <f>D305/2</f>
        <v>1068.5</v>
      </c>
    </row>
    <row r="306" spans="1:5">
      <c r="A306" s="5" t="s">
        <v>313</v>
      </c>
      <c r="B306" s="5" t="s">
        <v>8</v>
      </c>
      <c r="C306" s="6">
        <v>6</v>
      </c>
      <c r="D306" s="7">
        <v>2845</v>
      </c>
      <c r="E306" s="7">
        <f>D306/2</f>
        <v>1422.5</v>
      </c>
    </row>
    <row r="307" spans="1:5">
      <c r="A307" s="5" t="s">
        <v>314</v>
      </c>
      <c r="B307" s="5" t="s">
        <v>6</v>
      </c>
      <c r="C307" s="6">
        <v>17</v>
      </c>
      <c r="D307" s="7">
        <v>6139</v>
      </c>
      <c r="E307" s="7">
        <f>D307*0.4</f>
        <v>2455.6000000000004</v>
      </c>
    </row>
    <row r="308" spans="1:5">
      <c r="A308" s="5" t="s">
        <v>315</v>
      </c>
      <c r="B308" s="5" t="s">
        <v>6</v>
      </c>
      <c r="C308" s="6">
        <v>2</v>
      </c>
      <c r="D308" s="7">
        <v>3352</v>
      </c>
      <c r="E308" s="7">
        <f>D308*0.4</f>
        <v>1340.8000000000002</v>
      </c>
    </row>
    <row r="309" spans="1:5">
      <c r="A309" s="5" t="s">
        <v>316</v>
      </c>
      <c r="B309" s="5" t="s">
        <v>6</v>
      </c>
      <c r="C309" s="8">
        <v>1</v>
      </c>
      <c r="D309" s="7">
        <f>2*2673*1.25</f>
        <v>6682.5</v>
      </c>
      <c r="E309" s="7">
        <f>D309*0.4</f>
        <v>2673</v>
      </c>
    </row>
    <row r="310" spans="1:5">
      <c r="A310" s="5" t="s">
        <v>317</v>
      </c>
      <c r="B310" s="5" t="s">
        <v>8</v>
      </c>
      <c r="C310" s="6">
        <v>5</v>
      </c>
      <c r="D310" s="7">
        <v>2687</v>
      </c>
      <c r="E310" s="7">
        <f>D310/2</f>
        <v>1343.5</v>
      </c>
    </row>
    <row r="311" spans="1:5">
      <c r="A311" s="5" t="s">
        <v>318</v>
      </c>
      <c r="B311" s="5" t="s">
        <v>319</v>
      </c>
      <c r="C311" s="6">
        <v>1</v>
      </c>
      <c r="D311" s="7">
        <v>3225</v>
      </c>
      <c r="E311" s="7">
        <f>D311*0.4</f>
        <v>1290</v>
      </c>
    </row>
    <row r="312" spans="1:5">
      <c r="A312" s="5" t="s">
        <v>320</v>
      </c>
      <c r="B312" s="5" t="s">
        <v>6</v>
      </c>
      <c r="C312" s="6">
        <v>1</v>
      </c>
      <c r="D312" s="7">
        <v>2336</v>
      </c>
      <c r="E312" s="7">
        <f>D312*0.4</f>
        <v>934.40000000000009</v>
      </c>
    </row>
    <row r="313" spans="1:5">
      <c r="A313" s="5" t="s">
        <v>321</v>
      </c>
      <c r="B313" s="5" t="s">
        <v>6</v>
      </c>
      <c r="C313" s="6">
        <v>2</v>
      </c>
      <c r="D313" s="7">
        <v>2336</v>
      </c>
      <c r="E313" s="7">
        <f>D313*0.4</f>
        <v>934.40000000000009</v>
      </c>
    </row>
    <row r="314" spans="1:5">
      <c r="A314" s="5" t="s">
        <v>322</v>
      </c>
      <c r="B314" s="5" t="s">
        <v>8</v>
      </c>
      <c r="C314" s="6">
        <v>1</v>
      </c>
      <c r="D314" s="7">
        <v>2380</v>
      </c>
      <c r="E314" s="7">
        <f>D314/2</f>
        <v>1190</v>
      </c>
    </row>
    <row r="315" spans="1:5">
      <c r="A315" s="5" t="s">
        <v>323</v>
      </c>
      <c r="B315" s="5" t="s">
        <v>8</v>
      </c>
      <c r="C315" s="6">
        <v>1</v>
      </c>
      <c r="D315" s="7">
        <v>2380</v>
      </c>
      <c r="E315" s="7">
        <f>D315/2</f>
        <v>1190</v>
      </c>
    </row>
    <row r="316" spans="1:5">
      <c r="A316" s="5" t="s">
        <v>324</v>
      </c>
      <c r="B316" s="5" t="s">
        <v>8</v>
      </c>
      <c r="C316" s="6">
        <v>1</v>
      </c>
      <c r="D316" s="7">
        <v>2380</v>
      </c>
      <c r="E316" s="7">
        <f>D316/2</f>
        <v>1190</v>
      </c>
    </row>
    <row r="317" spans="1:5">
      <c r="A317" s="5" t="s">
        <v>325</v>
      </c>
      <c r="B317" s="5" t="s">
        <v>6</v>
      </c>
      <c r="C317" s="6">
        <v>9</v>
      </c>
      <c r="D317" s="7">
        <v>2890</v>
      </c>
      <c r="E317" s="7">
        <f t="shared" ref="E317:E323" si="9">D317*0.4</f>
        <v>1156</v>
      </c>
    </row>
    <row r="318" spans="1:5">
      <c r="A318" s="5" t="s">
        <v>326</v>
      </c>
      <c r="B318" s="5" t="s">
        <v>6</v>
      </c>
      <c r="C318" s="8">
        <v>30</v>
      </c>
      <c r="D318" s="7">
        <f>3*2890</f>
        <v>8670</v>
      </c>
      <c r="E318" s="7">
        <f t="shared" si="9"/>
        <v>3468</v>
      </c>
    </row>
    <row r="319" spans="1:5">
      <c r="A319" s="5" t="s">
        <v>327</v>
      </c>
      <c r="B319" s="5" t="s">
        <v>6</v>
      </c>
      <c r="C319" s="6">
        <v>9</v>
      </c>
      <c r="D319" s="7">
        <v>2890</v>
      </c>
      <c r="E319" s="7">
        <f t="shared" si="9"/>
        <v>1156</v>
      </c>
    </row>
    <row r="320" spans="1:5">
      <c r="A320" s="5" t="s">
        <v>328</v>
      </c>
      <c r="B320" s="5" t="s">
        <v>6</v>
      </c>
      <c r="C320" s="6">
        <v>2</v>
      </c>
      <c r="D320" s="7">
        <v>3591</v>
      </c>
      <c r="E320" s="7">
        <f t="shared" si="9"/>
        <v>1436.4</v>
      </c>
    </row>
    <row r="321" spans="1:5">
      <c r="A321" s="5" t="s">
        <v>329</v>
      </c>
      <c r="B321" s="5" t="s">
        <v>6</v>
      </c>
      <c r="C321" s="6">
        <v>8</v>
      </c>
      <c r="D321" s="7">
        <v>5258</v>
      </c>
      <c r="E321" s="7">
        <f t="shared" si="9"/>
        <v>2103.2000000000003</v>
      </c>
    </row>
    <row r="322" spans="1:5">
      <c r="A322" s="5" t="s">
        <v>330</v>
      </c>
      <c r="B322" s="5" t="s">
        <v>6</v>
      </c>
      <c r="C322" s="6">
        <v>1</v>
      </c>
      <c r="D322" s="7">
        <v>4464</v>
      </c>
      <c r="E322" s="7">
        <f t="shared" si="9"/>
        <v>1785.6000000000001</v>
      </c>
    </row>
    <row r="323" spans="1:5">
      <c r="A323" s="5" t="s">
        <v>331</v>
      </c>
      <c r="B323" s="5" t="s">
        <v>6</v>
      </c>
      <c r="C323" s="6">
        <v>2</v>
      </c>
      <c r="D323" s="7">
        <v>3591</v>
      </c>
      <c r="E323" s="7">
        <f t="shared" si="9"/>
        <v>1436.4</v>
      </c>
    </row>
    <row r="324" spans="1:5">
      <c r="A324" s="5" t="s">
        <v>332</v>
      </c>
      <c r="B324" s="5" t="s">
        <v>8</v>
      </c>
      <c r="C324" s="6">
        <v>1</v>
      </c>
      <c r="D324" s="7">
        <v>3606</v>
      </c>
      <c r="E324" s="7">
        <f>D324/2</f>
        <v>1803</v>
      </c>
    </row>
    <row r="325" spans="1:5">
      <c r="A325" s="5" t="s">
        <v>333</v>
      </c>
      <c r="B325" s="5" t="s">
        <v>8</v>
      </c>
      <c r="C325" s="6">
        <v>1</v>
      </c>
      <c r="D325" s="7">
        <v>3606</v>
      </c>
      <c r="E325" s="7">
        <f>D325/2</f>
        <v>1803</v>
      </c>
    </row>
    <row r="326" spans="1:5">
      <c r="A326" s="5" t="s">
        <v>334</v>
      </c>
      <c r="B326" s="5" t="s">
        <v>8</v>
      </c>
      <c r="C326" s="8">
        <v>8</v>
      </c>
      <c r="D326" s="7">
        <f>3606*3</f>
        <v>10818</v>
      </c>
      <c r="E326" s="7">
        <f>D326/2</f>
        <v>5409</v>
      </c>
    </row>
    <row r="327" spans="1:5">
      <c r="A327" s="5" t="s">
        <v>335</v>
      </c>
      <c r="B327" s="5" t="s">
        <v>8</v>
      </c>
      <c r="C327" s="6">
        <v>1</v>
      </c>
      <c r="D327" s="7">
        <v>3606</v>
      </c>
      <c r="E327" s="7">
        <f>D327/2</f>
        <v>1803</v>
      </c>
    </row>
    <row r="328" spans="1:5">
      <c r="A328" s="5" t="s">
        <v>336</v>
      </c>
      <c r="B328" s="5" t="s">
        <v>6</v>
      </c>
      <c r="C328" s="6">
        <v>1</v>
      </c>
      <c r="D328" s="7">
        <v>4010</v>
      </c>
      <c r="E328" s="7">
        <f>D328*0.4</f>
        <v>1604</v>
      </c>
    </row>
    <row r="329" spans="1:5">
      <c r="A329" s="5" t="s">
        <v>337</v>
      </c>
      <c r="B329" s="5" t="s">
        <v>6</v>
      </c>
      <c r="C329" s="6">
        <v>1</v>
      </c>
      <c r="D329" s="7">
        <v>5715</v>
      </c>
      <c r="E329" s="7">
        <f>D329*0.4</f>
        <v>2286</v>
      </c>
    </row>
    <row r="330" spans="1:5">
      <c r="A330" s="5" t="s">
        <v>338</v>
      </c>
      <c r="B330" s="5" t="s">
        <v>6</v>
      </c>
      <c r="C330" s="6">
        <v>1</v>
      </c>
      <c r="D330" s="7">
        <v>4010</v>
      </c>
      <c r="E330" s="7">
        <f>D330*0.4</f>
        <v>1604</v>
      </c>
    </row>
    <row r="331" spans="1:5">
      <c r="A331" s="5" t="s">
        <v>339</v>
      </c>
      <c r="B331" s="5" t="s">
        <v>6</v>
      </c>
      <c r="C331" s="6">
        <v>69</v>
      </c>
      <c r="D331" s="7">
        <v>483</v>
      </c>
      <c r="E331" s="7">
        <f>D331*0.4</f>
        <v>193.20000000000002</v>
      </c>
    </row>
    <row r="332" spans="1:5">
      <c r="A332" s="5" t="s">
        <v>340</v>
      </c>
      <c r="B332" s="5" t="s">
        <v>6</v>
      </c>
      <c r="C332" s="6">
        <v>17</v>
      </c>
      <c r="D332" s="7">
        <v>483</v>
      </c>
      <c r="E332" s="7">
        <f>D332*0.4</f>
        <v>193.20000000000002</v>
      </c>
    </row>
    <row r="333" spans="1:5">
      <c r="A333" s="5" t="s">
        <v>341</v>
      </c>
      <c r="B333" s="5" t="s">
        <v>8</v>
      </c>
      <c r="C333" s="6">
        <v>3</v>
      </c>
      <c r="D333" s="7">
        <v>483</v>
      </c>
      <c r="E333" s="7">
        <f>D333/2</f>
        <v>241.5</v>
      </c>
    </row>
    <row r="334" spans="1:5">
      <c r="A334" s="5" t="s">
        <v>342</v>
      </c>
      <c r="B334" s="5" t="s">
        <v>8</v>
      </c>
      <c r="C334" s="6">
        <v>3</v>
      </c>
      <c r="D334" s="7">
        <v>483</v>
      </c>
      <c r="E334" s="7">
        <f>D334/2</f>
        <v>241.5</v>
      </c>
    </row>
    <row r="335" spans="1:5">
      <c r="A335" s="5" t="s">
        <v>343</v>
      </c>
      <c r="B335" s="5" t="s">
        <v>8</v>
      </c>
      <c r="C335" s="6">
        <v>3</v>
      </c>
      <c r="D335" s="7">
        <v>483</v>
      </c>
      <c r="E335" s="7">
        <f>D335/2</f>
        <v>241.5</v>
      </c>
    </row>
    <row r="336" spans="1:5">
      <c r="A336" s="5" t="s">
        <v>344</v>
      </c>
      <c r="B336" s="5" t="s">
        <v>6</v>
      </c>
      <c r="C336" s="8">
        <v>4</v>
      </c>
      <c r="D336" s="7">
        <f>2*432</f>
        <v>864</v>
      </c>
      <c r="E336" s="7">
        <f>D336*0.4</f>
        <v>345.6</v>
      </c>
    </row>
    <row r="337" spans="1:5">
      <c r="A337" s="5" t="s">
        <v>345</v>
      </c>
      <c r="B337" s="5" t="s">
        <v>6</v>
      </c>
      <c r="C337" s="6">
        <v>20</v>
      </c>
      <c r="D337" s="7">
        <v>398</v>
      </c>
      <c r="E337" s="7">
        <f>D337*0.4</f>
        <v>159.20000000000002</v>
      </c>
    </row>
    <row r="338" spans="1:5">
      <c r="A338" s="5" t="s">
        <v>346</v>
      </c>
      <c r="B338" s="5" t="s">
        <v>6</v>
      </c>
      <c r="C338" s="6">
        <v>20</v>
      </c>
      <c r="D338" s="7">
        <v>369</v>
      </c>
      <c r="E338" s="7">
        <f>D338*0.4</f>
        <v>147.6</v>
      </c>
    </row>
    <row r="339" spans="1:5">
      <c r="A339" s="5" t="s">
        <v>347</v>
      </c>
      <c r="B339" s="5" t="s">
        <v>6</v>
      </c>
      <c r="C339" s="6">
        <v>1</v>
      </c>
      <c r="D339" s="7">
        <v>710</v>
      </c>
      <c r="E339" s="7">
        <f>D339*0.4</f>
        <v>284</v>
      </c>
    </row>
    <row r="340" spans="1:5">
      <c r="A340" s="5" t="s">
        <v>348</v>
      </c>
      <c r="B340" s="5" t="s">
        <v>8</v>
      </c>
      <c r="C340" s="6">
        <v>3</v>
      </c>
      <c r="D340" s="7">
        <v>294</v>
      </c>
      <c r="E340" s="7">
        <f t="shared" ref="E340:E345" si="10">D340/2</f>
        <v>147</v>
      </c>
    </row>
    <row r="341" spans="1:5">
      <c r="A341" s="5" t="s">
        <v>349</v>
      </c>
      <c r="B341" s="5" t="s">
        <v>8</v>
      </c>
      <c r="C341" s="8">
        <v>2</v>
      </c>
      <c r="D341" s="7">
        <f>294*3</f>
        <v>882</v>
      </c>
      <c r="E341" s="7">
        <f t="shared" si="10"/>
        <v>441</v>
      </c>
    </row>
    <row r="342" spans="1:5">
      <c r="A342" s="5" t="s">
        <v>350</v>
      </c>
      <c r="B342" s="5" t="s">
        <v>8</v>
      </c>
      <c r="C342" s="6">
        <v>7</v>
      </c>
      <c r="D342" s="7">
        <v>410</v>
      </c>
      <c r="E342" s="7">
        <f t="shared" si="10"/>
        <v>205</v>
      </c>
    </row>
    <row r="343" spans="1:5">
      <c r="A343" s="5" t="s">
        <v>351</v>
      </c>
      <c r="B343" s="5" t="s">
        <v>8</v>
      </c>
      <c r="C343" s="6">
        <v>10</v>
      </c>
      <c r="D343" s="7">
        <v>294</v>
      </c>
      <c r="E343" s="7">
        <f t="shared" si="10"/>
        <v>147</v>
      </c>
    </row>
    <row r="344" spans="1:5">
      <c r="A344" s="5" t="s">
        <v>352</v>
      </c>
      <c r="B344" s="5" t="s">
        <v>8</v>
      </c>
      <c r="C344" s="6">
        <v>17</v>
      </c>
      <c r="D344" s="7">
        <v>617</v>
      </c>
      <c r="E344" s="7">
        <f t="shared" si="10"/>
        <v>308.5</v>
      </c>
    </row>
    <row r="345" spans="1:5">
      <c r="A345" s="5" t="s">
        <v>353</v>
      </c>
      <c r="B345" s="5" t="s">
        <v>8</v>
      </c>
      <c r="C345" s="6">
        <v>1</v>
      </c>
      <c r="D345" s="7"/>
      <c r="E345" s="7">
        <f t="shared" si="10"/>
        <v>0</v>
      </c>
    </row>
    <row r="346" spans="1:5">
      <c r="A346" s="5" t="s">
        <v>354</v>
      </c>
      <c r="B346" s="5" t="s">
        <v>6</v>
      </c>
      <c r="C346" s="6">
        <v>12</v>
      </c>
      <c r="D346" s="7">
        <f>1.25*10830</f>
        <v>13537.5</v>
      </c>
      <c r="E346" s="7">
        <f>D346*0.4</f>
        <v>5415</v>
      </c>
    </row>
    <row r="347" spans="1:5">
      <c r="A347" s="5" t="s">
        <v>355</v>
      </c>
      <c r="B347" s="5" t="s">
        <v>8</v>
      </c>
      <c r="C347" s="6">
        <v>1</v>
      </c>
      <c r="D347" s="7">
        <v>4031</v>
      </c>
      <c r="E347" s="7">
        <f>D347/2</f>
        <v>2015.5</v>
      </c>
    </row>
    <row r="348" spans="1:5">
      <c r="A348" s="5" t="s">
        <v>356</v>
      </c>
      <c r="B348" s="5" t="s">
        <v>8</v>
      </c>
      <c r="C348" s="6">
        <v>1</v>
      </c>
      <c r="D348" s="7">
        <f>1.35*5510</f>
        <v>7438.5000000000009</v>
      </c>
      <c r="E348" s="7">
        <f>D348/2</f>
        <v>3719.2500000000005</v>
      </c>
    </row>
    <row r="349" spans="1:5">
      <c r="A349" s="5" t="s">
        <v>357</v>
      </c>
      <c r="B349" s="5" t="s">
        <v>8</v>
      </c>
      <c r="C349" s="6">
        <v>1</v>
      </c>
      <c r="D349" s="7">
        <v>5510</v>
      </c>
      <c r="E349" s="7">
        <f>D349/2</f>
        <v>2755</v>
      </c>
    </row>
    <row r="350" spans="1:5">
      <c r="A350" s="5" t="s">
        <v>358</v>
      </c>
      <c r="B350" s="5" t="s">
        <v>8</v>
      </c>
      <c r="C350" s="6">
        <v>4</v>
      </c>
      <c r="D350" s="7">
        <f>5510*1.35</f>
        <v>7438.5000000000009</v>
      </c>
      <c r="E350" s="7">
        <f>D350/2</f>
        <v>3719.2500000000005</v>
      </c>
    </row>
    <row r="351" spans="1:5">
      <c r="A351" s="5" t="s">
        <v>359</v>
      </c>
      <c r="B351" s="5" t="s">
        <v>6</v>
      </c>
      <c r="C351" s="6">
        <v>8</v>
      </c>
      <c r="D351" s="7">
        <v>7156</v>
      </c>
      <c r="E351" s="7">
        <f>D351*0.4</f>
        <v>2862.4</v>
      </c>
    </row>
    <row r="352" spans="1:5">
      <c r="A352" s="5" t="s">
        <v>360</v>
      </c>
      <c r="B352" s="5" t="s">
        <v>6</v>
      </c>
      <c r="C352" s="6">
        <v>3</v>
      </c>
      <c r="D352" s="7">
        <v>7156</v>
      </c>
      <c r="E352" s="7">
        <f>D352*0.4</f>
        <v>2862.4</v>
      </c>
    </row>
    <row r="353" spans="1:5">
      <c r="A353" s="5" t="s">
        <v>361</v>
      </c>
      <c r="B353" s="5" t="s">
        <v>8</v>
      </c>
      <c r="C353" s="6">
        <v>1</v>
      </c>
      <c r="D353" s="7">
        <v>4912</v>
      </c>
      <c r="E353" s="7">
        <f>D353/2</f>
        <v>2456</v>
      </c>
    </row>
    <row r="354" spans="1:5">
      <c r="A354" s="5" t="s">
        <v>362</v>
      </c>
      <c r="B354" s="5" t="s">
        <v>8</v>
      </c>
      <c r="C354" s="6">
        <v>1</v>
      </c>
      <c r="D354" s="7">
        <v>4912</v>
      </c>
      <c r="E354" s="7">
        <f>D354/2</f>
        <v>2456</v>
      </c>
    </row>
    <row r="355" spans="1:5">
      <c r="A355" s="5" t="s">
        <v>363</v>
      </c>
      <c r="B355" s="5" t="s">
        <v>6</v>
      </c>
      <c r="C355" s="6">
        <v>11</v>
      </c>
      <c r="D355" s="7">
        <v>7635</v>
      </c>
      <c r="E355" s="7">
        <f>D355*0.4</f>
        <v>3054</v>
      </c>
    </row>
    <row r="356" spans="1:5">
      <c r="A356" s="5" t="s">
        <v>364</v>
      </c>
      <c r="B356" s="5" t="s">
        <v>6</v>
      </c>
      <c r="C356" s="6">
        <v>1</v>
      </c>
      <c r="D356" s="7">
        <v>9200</v>
      </c>
      <c r="E356" s="7">
        <f>D356*0.4</f>
        <v>3680</v>
      </c>
    </row>
    <row r="357" spans="1:5">
      <c r="A357" s="5" t="s">
        <v>365</v>
      </c>
      <c r="B357" s="5" t="s">
        <v>8</v>
      </c>
      <c r="C357" s="6">
        <v>1</v>
      </c>
      <c r="D357" s="7">
        <v>6835</v>
      </c>
      <c r="E357" s="7">
        <f>D357/2</f>
        <v>3417.5</v>
      </c>
    </row>
    <row r="358" spans="1:5">
      <c r="A358" s="5" t="s">
        <v>366</v>
      </c>
      <c r="B358" s="5" t="s">
        <v>6</v>
      </c>
      <c r="C358" s="6">
        <v>1</v>
      </c>
      <c r="D358" s="7">
        <v>9509</v>
      </c>
      <c r="E358" s="7">
        <f t="shared" ref="E358:E365" si="11">D358*0.4</f>
        <v>3803.6000000000004</v>
      </c>
    </row>
    <row r="359" spans="1:5">
      <c r="A359" s="5" t="s">
        <v>367</v>
      </c>
      <c r="B359" s="5" t="s">
        <v>6</v>
      </c>
      <c r="C359" s="8">
        <v>2</v>
      </c>
      <c r="D359" s="7">
        <f>3*7986</f>
        <v>23958</v>
      </c>
      <c r="E359" s="7">
        <f t="shared" si="11"/>
        <v>9583.2000000000007</v>
      </c>
    </row>
    <row r="360" spans="1:5">
      <c r="A360" s="5" t="s">
        <v>368</v>
      </c>
      <c r="B360" s="5" t="s">
        <v>6</v>
      </c>
      <c r="C360" s="6">
        <v>1</v>
      </c>
      <c r="D360" s="7">
        <v>9509</v>
      </c>
      <c r="E360" s="7">
        <f t="shared" si="11"/>
        <v>3803.6000000000004</v>
      </c>
    </row>
    <row r="361" spans="1:5">
      <c r="A361" s="5" t="s">
        <v>369</v>
      </c>
      <c r="B361" s="5" t="s">
        <v>6</v>
      </c>
      <c r="C361" s="6">
        <v>1</v>
      </c>
      <c r="D361" s="7">
        <v>7986</v>
      </c>
      <c r="E361" s="7">
        <f t="shared" si="11"/>
        <v>3194.4</v>
      </c>
    </row>
    <row r="362" spans="1:5">
      <c r="A362" s="5" t="s">
        <v>370</v>
      </c>
      <c r="B362" s="5" t="s">
        <v>6</v>
      </c>
      <c r="C362" s="6">
        <v>12</v>
      </c>
      <c r="D362" s="7">
        <v>432</v>
      </c>
      <c r="E362" s="7">
        <f t="shared" si="11"/>
        <v>172.8</v>
      </c>
    </row>
    <row r="363" spans="1:5">
      <c r="A363" s="5" t="s">
        <v>371</v>
      </c>
      <c r="B363" s="5" t="s">
        <v>6</v>
      </c>
      <c r="C363" s="6">
        <v>6</v>
      </c>
      <c r="D363" s="7">
        <v>293</v>
      </c>
      <c r="E363" s="7">
        <f t="shared" si="11"/>
        <v>117.2</v>
      </c>
    </row>
    <row r="364" spans="1:5">
      <c r="A364" s="5" t="s">
        <v>372</v>
      </c>
      <c r="B364" s="5" t="s">
        <v>6</v>
      </c>
      <c r="C364" s="6">
        <v>26</v>
      </c>
      <c r="D364" s="7">
        <v>369</v>
      </c>
      <c r="E364" s="7">
        <f t="shared" si="11"/>
        <v>147.6</v>
      </c>
    </row>
    <row r="365" spans="1:5">
      <c r="A365" s="5" t="s">
        <v>373</v>
      </c>
      <c r="B365" s="5" t="s">
        <v>6</v>
      </c>
      <c r="C365" s="6">
        <v>838</v>
      </c>
      <c r="D365" s="7">
        <v>550</v>
      </c>
      <c r="E365" s="7">
        <f t="shared" si="11"/>
        <v>220</v>
      </c>
    </row>
    <row r="366" spans="1:5">
      <c r="A366" s="5" t="s">
        <v>374</v>
      </c>
      <c r="B366" s="5" t="s">
        <v>8</v>
      </c>
      <c r="C366" s="6">
        <v>13</v>
      </c>
      <c r="D366" s="7">
        <v>761</v>
      </c>
      <c r="E366" s="7">
        <f>D366/2</f>
        <v>380.5</v>
      </c>
    </row>
    <row r="367" spans="1:5">
      <c r="A367" s="5" t="s">
        <v>375</v>
      </c>
      <c r="B367" s="5" t="s">
        <v>8</v>
      </c>
      <c r="C367" s="6">
        <v>2</v>
      </c>
      <c r="D367" s="7">
        <v>646</v>
      </c>
      <c r="E367" s="7">
        <f>D367/2</f>
        <v>323</v>
      </c>
    </row>
    <row r="368" spans="1:5">
      <c r="A368" s="5" t="s">
        <v>376</v>
      </c>
      <c r="B368" s="5" t="s">
        <v>6</v>
      </c>
      <c r="C368" s="6">
        <v>53</v>
      </c>
      <c r="D368" s="7">
        <v>424</v>
      </c>
      <c r="E368" s="7">
        <f>D368*0.4</f>
        <v>169.60000000000002</v>
      </c>
    </row>
    <row r="369" spans="1:5">
      <c r="A369" s="5" t="s">
        <v>377</v>
      </c>
      <c r="B369" s="5" t="s">
        <v>6</v>
      </c>
      <c r="C369" s="6">
        <v>4</v>
      </c>
      <c r="D369" s="7">
        <v>315</v>
      </c>
      <c r="E369" s="7">
        <f>D369*0.4</f>
        <v>126</v>
      </c>
    </row>
    <row r="370" spans="1:5">
      <c r="A370" s="5" t="s">
        <v>378</v>
      </c>
      <c r="B370" s="5" t="s">
        <v>6</v>
      </c>
      <c r="C370" s="6">
        <v>78</v>
      </c>
      <c r="D370" s="7">
        <v>550</v>
      </c>
      <c r="E370" s="7">
        <f>D370*0.4</f>
        <v>220</v>
      </c>
    </row>
    <row r="371" spans="1:5">
      <c r="A371" s="5" t="s">
        <v>379</v>
      </c>
      <c r="B371" s="5" t="s">
        <v>8</v>
      </c>
      <c r="C371" s="6">
        <v>7</v>
      </c>
      <c r="D371" s="7">
        <v>617</v>
      </c>
      <c r="E371" s="7">
        <f>D371/2</f>
        <v>308.5</v>
      </c>
    </row>
    <row r="372" spans="1:5">
      <c r="A372" s="5" t="s">
        <v>380</v>
      </c>
      <c r="B372" s="5" t="s">
        <v>6</v>
      </c>
      <c r="C372" s="6">
        <v>2</v>
      </c>
      <c r="D372" s="7">
        <v>14560</v>
      </c>
      <c r="E372" s="7">
        <f>D372*0.4</f>
        <v>5824</v>
      </c>
    </row>
    <row r="373" spans="1:5">
      <c r="A373" s="5" t="s">
        <v>381</v>
      </c>
      <c r="B373" s="5" t="s">
        <v>8</v>
      </c>
      <c r="C373" s="6">
        <v>1</v>
      </c>
      <c r="D373" s="7">
        <v>10585</v>
      </c>
      <c r="E373" s="7">
        <f>D373/2</f>
        <v>5292.5</v>
      </c>
    </row>
    <row r="374" spans="1:5">
      <c r="A374" s="5" t="s">
        <v>382</v>
      </c>
      <c r="B374" s="5" t="s">
        <v>6</v>
      </c>
      <c r="C374" s="6">
        <v>1</v>
      </c>
      <c r="D374" s="7">
        <v>13542</v>
      </c>
      <c r="E374" s="7">
        <f>D374*0.4</f>
        <v>5416.8</v>
      </c>
    </row>
    <row r="375" spans="1:5">
      <c r="A375" s="5" t="s">
        <v>383</v>
      </c>
      <c r="B375" s="5" t="s">
        <v>6</v>
      </c>
      <c r="C375" s="6">
        <v>1</v>
      </c>
      <c r="D375" s="7">
        <v>14658</v>
      </c>
      <c r="E375" s="7">
        <f>D375*0.4</f>
        <v>5863.2000000000007</v>
      </c>
    </row>
    <row r="376" spans="1:5">
      <c r="A376" s="5" t="s">
        <v>384</v>
      </c>
      <c r="B376" s="5" t="s">
        <v>6</v>
      </c>
      <c r="C376" s="6">
        <v>2</v>
      </c>
      <c r="D376" s="7">
        <v>14466</v>
      </c>
      <c r="E376" s="7">
        <f>D376*0.4</f>
        <v>5786.4000000000005</v>
      </c>
    </row>
    <row r="377" spans="1:5">
      <c r="A377" s="5" t="s">
        <v>385</v>
      </c>
      <c r="B377" s="5" t="s">
        <v>6</v>
      </c>
      <c r="C377" s="6">
        <v>5</v>
      </c>
      <c r="D377" s="7">
        <v>19900</v>
      </c>
      <c r="E377" s="7">
        <f>D377*0.4</f>
        <v>7960</v>
      </c>
    </row>
    <row r="378" spans="1:5">
      <c r="A378" s="5" t="s">
        <v>386</v>
      </c>
      <c r="B378" s="5" t="s">
        <v>6</v>
      </c>
      <c r="C378" s="6">
        <v>1</v>
      </c>
      <c r="D378" s="7">
        <v>15223</v>
      </c>
      <c r="E378" s="7">
        <f>D378*0.4</f>
        <v>6089.2000000000007</v>
      </c>
    </row>
    <row r="379" spans="1:5">
      <c r="A379" s="5" t="s">
        <v>387</v>
      </c>
      <c r="B379" s="5" t="s">
        <v>8</v>
      </c>
      <c r="C379" s="6">
        <v>12</v>
      </c>
      <c r="D379" s="7">
        <v>525</v>
      </c>
      <c r="E379" s="7">
        <f>D379/2</f>
        <v>262.5</v>
      </c>
    </row>
    <row r="380" spans="1:5">
      <c r="A380" s="5" t="s">
        <v>388</v>
      </c>
      <c r="B380" s="5" t="s">
        <v>8</v>
      </c>
      <c r="C380" s="9">
        <v>2</v>
      </c>
      <c r="D380" s="7">
        <f>2*438</f>
        <v>876</v>
      </c>
      <c r="E380" s="7">
        <f>D380/2</f>
        <v>438</v>
      </c>
    </row>
    <row r="381" spans="1:5">
      <c r="A381" s="5" t="s">
        <v>389</v>
      </c>
      <c r="B381" s="5" t="s">
        <v>6</v>
      </c>
      <c r="C381" s="6">
        <v>3</v>
      </c>
      <c r="D381" s="7">
        <v>667</v>
      </c>
      <c r="E381" s="7">
        <f t="shared" ref="E381:E387" si="12">D381*0.4</f>
        <v>266.8</v>
      </c>
    </row>
    <row r="382" spans="1:5">
      <c r="A382" s="5" t="s">
        <v>390</v>
      </c>
      <c r="B382" s="5" t="s">
        <v>6</v>
      </c>
      <c r="C382" s="6">
        <v>1</v>
      </c>
      <c r="D382" s="7">
        <v>293</v>
      </c>
      <c r="E382" s="7">
        <f t="shared" si="12"/>
        <v>117.2</v>
      </c>
    </row>
    <row r="383" spans="1:5">
      <c r="A383" s="5" t="s">
        <v>391</v>
      </c>
      <c r="B383" s="5" t="s">
        <v>6</v>
      </c>
      <c r="C383" s="6">
        <v>5</v>
      </c>
      <c r="D383" s="7">
        <v>640</v>
      </c>
      <c r="E383" s="7">
        <f t="shared" si="12"/>
        <v>256</v>
      </c>
    </row>
    <row r="384" spans="1:5">
      <c r="A384" s="5" t="s">
        <v>392</v>
      </c>
      <c r="B384" s="5" t="s">
        <v>6</v>
      </c>
      <c r="C384" s="6">
        <v>45</v>
      </c>
      <c r="D384" s="7">
        <v>640</v>
      </c>
      <c r="E384" s="7">
        <f t="shared" si="12"/>
        <v>256</v>
      </c>
    </row>
    <row r="385" spans="1:5">
      <c r="A385" s="5" t="s">
        <v>393</v>
      </c>
      <c r="B385" s="5" t="s">
        <v>6</v>
      </c>
      <c r="C385" s="6">
        <v>5</v>
      </c>
      <c r="D385" s="7">
        <v>293</v>
      </c>
      <c r="E385" s="7">
        <f t="shared" si="12"/>
        <v>117.2</v>
      </c>
    </row>
    <row r="386" spans="1:5">
      <c r="A386" s="5" t="s">
        <v>394</v>
      </c>
      <c r="B386" s="5" t="s">
        <v>48</v>
      </c>
      <c r="C386" s="8">
        <v>7</v>
      </c>
      <c r="D386" s="7">
        <v>879</v>
      </c>
      <c r="E386" s="7">
        <f t="shared" si="12"/>
        <v>351.6</v>
      </c>
    </row>
    <row r="387" spans="1:5">
      <c r="A387" s="5" t="s">
        <v>394</v>
      </c>
      <c r="B387" s="5" t="s">
        <v>6</v>
      </c>
      <c r="C387" s="8">
        <v>1</v>
      </c>
      <c r="D387" s="7">
        <v>879</v>
      </c>
      <c r="E387" s="7">
        <f t="shared" si="12"/>
        <v>351.6</v>
      </c>
    </row>
    <row r="388" spans="1:5">
      <c r="A388" s="5" t="s">
        <v>395</v>
      </c>
      <c r="B388" s="5" t="s">
        <v>8</v>
      </c>
      <c r="C388" s="6">
        <v>3</v>
      </c>
      <c r="D388" s="7">
        <f>1.2*761</f>
        <v>913.19999999999993</v>
      </c>
      <c r="E388" s="7">
        <f t="shared" ref="E388:E395" si="13">D388/2</f>
        <v>456.59999999999997</v>
      </c>
    </row>
    <row r="389" spans="1:5">
      <c r="A389" s="5" t="s">
        <v>396</v>
      </c>
      <c r="B389" s="5" t="s">
        <v>8</v>
      </c>
      <c r="C389" s="6">
        <v>3</v>
      </c>
      <c r="D389" s="7">
        <v>558</v>
      </c>
      <c r="E389" s="7">
        <f t="shared" si="13"/>
        <v>279</v>
      </c>
    </row>
    <row r="390" spans="1:5">
      <c r="A390" s="5" t="s">
        <v>397</v>
      </c>
      <c r="B390" s="5" t="s">
        <v>8</v>
      </c>
      <c r="C390" s="6">
        <v>4</v>
      </c>
      <c r="D390" s="7">
        <v>642</v>
      </c>
      <c r="E390" s="7">
        <f t="shared" si="13"/>
        <v>321</v>
      </c>
    </row>
    <row r="391" spans="1:5">
      <c r="A391" s="5" t="s">
        <v>398</v>
      </c>
      <c r="B391" s="5" t="s">
        <v>8</v>
      </c>
      <c r="C391" s="6">
        <v>9</v>
      </c>
      <c r="D391" s="7">
        <v>617</v>
      </c>
      <c r="E391" s="7">
        <f t="shared" si="13"/>
        <v>308.5</v>
      </c>
    </row>
    <row r="392" spans="1:5">
      <c r="A392" s="5" t="s">
        <v>399</v>
      </c>
      <c r="B392" s="5" t="s">
        <v>8</v>
      </c>
      <c r="C392" s="6">
        <v>3</v>
      </c>
      <c r="D392" s="7">
        <f>1.35*294</f>
        <v>396.90000000000003</v>
      </c>
      <c r="E392" s="7">
        <f t="shared" si="13"/>
        <v>198.45000000000002</v>
      </c>
    </row>
    <row r="393" spans="1:5">
      <c r="A393" s="5" t="s">
        <v>400</v>
      </c>
      <c r="B393" s="5" t="s">
        <v>8</v>
      </c>
      <c r="C393" s="6">
        <v>6</v>
      </c>
      <c r="D393" s="7">
        <f>294*1.35</f>
        <v>396.90000000000003</v>
      </c>
      <c r="E393" s="7">
        <f t="shared" si="13"/>
        <v>198.45000000000002</v>
      </c>
    </row>
    <row r="394" spans="1:5">
      <c r="A394" s="5" t="s">
        <v>401</v>
      </c>
      <c r="B394" s="5" t="s">
        <v>8</v>
      </c>
      <c r="C394" s="6">
        <v>1</v>
      </c>
      <c r="D394" s="7">
        <v>294</v>
      </c>
      <c r="E394" s="7">
        <f t="shared" si="13"/>
        <v>147</v>
      </c>
    </row>
    <row r="395" spans="1:5">
      <c r="A395" s="5" t="s">
        <v>402</v>
      </c>
      <c r="B395" s="5" t="s">
        <v>8</v>
      </c>
      <c r="C395" s="6">
        <v>1</v>
      </c>
      <c r="D395" s="7">
        <v>294</v>
      </c>
      <c r="E395" s="7">
        <f t="shared" si="13"/>
        <v>147</v>
      </c>
    </row>
    <row r="396" spans="1:5">
      <c r="A396" s="5" t="s">
        <v>403</v>
      </c>
      <c r="B396" s="5" t="s">
        <v>6</v>
      </c>
      <c r="C396" s="6">
        <v>1</v>
      </c>
      <c r="D396" s="7">
        <v>26000</v>
      </c>
      <c r="E396" s="7">
        <f>D396*0.4</f>
        <v>10400</v>
      </c>
    </row>
    <row r="397" spans="1:5">
      <c r="A397" s="5" t="s">
        <v>404</v>
      </c>
      <c r="B397" s="5" t="s">
        <v>6</v>
      </c>
      <c r="C397" s="8">
        <v>1</v>
      </c>
      <c r="D397" s="7">
        <v>52000</v>
      </c>
      <c r="E397" s="7">
        <f>D397*0.4</f>
        <v>20800</v>
      </c>
    </row>
    <row r="398" spans="1:5">
      <c r="A398" s="5" t="s">
        <v>405</v>
      </c>
      <c r="B398" s="5" t="s">
        <v>8</v>
      </c>
      <c r="C398" s="6">
        <v>1</v>
      </c>
      <c r="D398" s="7">
        <v>429</v>
      </c>
      <c r="E398" s="7">
        <f>D398/2</f>
        <v>214.5</v>
      </c>
    </row>
    <row r="399" spans="1:5">
      <c r="A399" s="5" t="s">
        <v>406</v>
      </c>
      <c r="B399" s="5" t="s">
        <v>8</v>
      </c>
      <c r="C399" s="6">
        <v>1</v>
      </c>
      <c r="D399" s="7">
        <v>429</v>
      </c>
      <c r="E399" s="7">
        <f>D399/2</f>
        <v>214.5</v>
      </c>
    </row>
    <row r="400" spans="1:5">
      <c r="A400" s="5" t="s">
        <v>407</v>
      </c>
      <c r="B400" s="5" t="s">
        <v>267</v>
      </c>
      <c r="C400" s="6">
        <v>2</v>
      </c>
      <c r="D400" s="7">
        <v>415</v>
      </c>
      <c r="E400" s="7">
        <f t="shared" ref="E400:E411" si="14">D400*0.4</f>
        <v>166</v>
      </c>
    </row>
    <row r="401" spans="1:5">
      <c r="A401" s="5" t="s">
        <v>407</v>
      </c>
      <c r="B401" s="5" t="s">
        <v>6</v>
      </c>
      <c r="C401" s="6">
        <v>4</v>
      </c>
      <c r="D401" s="7">
        <v>315</v>
      </c>
      <c r="E401" s="7">
        <f t="shared" si="14"/>
        <v>126</v>
      </c>
    </row>
    <row r="402" spans="1:5">
      <c r="A402" s="5" t="s">
        <v>408</v>
      </c>
      <c r="B402" s="5" t="s">
        <v>6</v>
      </c>
      <c r="C402" s="6">
        <v>142</v>
      </c>
      <c r="D402" s="7">
        <v>315</v>
      </c>
      <c r="E402" s="7">
        <f t="shared" si="14"/>
        <v>126</v>
      </c>
    </row>
    <row r="403" spans="1:5">
      <c r="A403" s="5" t="s">
        <v>409</v>
      </c>
      <c r="B403" s="5" t="s">
        <v>6</v>
      </c>
      <c r="C403" s="6">
        <v>8</v>
      </c>
      <c r="D403" s="7">
        <v>462</v>
      </c>
      <c r="E403" s="7">
        <f t="shared" si="14"/>
        <v>184.8</v>
      </c>
    </row>
    <row r="404" spans="1:5">
      <c r="A404" s="5" t="s">
        <v>410</v>
      </c>
      <c r="B404" s="5" t="s">
        <v>6</v>
      </c>
      <c r="C404" s="6">
        <v>7</v>
      </c>
      <c r="D404" s="7">
        <v>315</v>
      </c>
      <c r="E404" s="7">
        <f t="shared" si="14"/>
        <v>126</v>
      </c>
    </row>
    <row r="405" spans="1:5">
      <c r="A405" s="5" t="s">
        <v>411</v>
      </c>
      <c r="B405" s="5" t="s">
        <v>6</v>
      </c>
      <c r="C405" s="6">
        <v>48</v>
      </c>
      <c r="D405" s="7">
        <v>315</v>
      </c>
      <c r="E405" s="7">
        <f t="shared" si="14"/>
        <v>126</v>
      </c>
    </row>
    <row r="406" spans="1:5">
      <c r="A406" s="5" t="s">
        <v>412</v>
      </c>
      <c r="B406" s="5" t="s">
        <v>6</v>
      </c>
      <c r="C406" s="6">
        <v>10</v>
      </c>
      <c r="D406" s="7">
        <f>315*1.25</f>
        <v>393.75</v>
      </c>
      <c r="E406" s="7">
        <f t="shared" si="14"/>
        <v>157.5</v>
      </c>
    </row>
    <row r="407" spans="1:5">
      <c r="A407" s="5" t="s">
        <v>413</v>
      </c>
      <c r="B407" s="5" t="s">
        <v>6</v>
      </c>
      <c r="C407" s="8">
        <v>2</v>
      </c>
      <c r="D407" s="7">
        <v>945</v>
      </c>
      <c r="E407" s="7">
        <f t="shared" si="14"/>
        <v>378</v>
      </c>
    </row>
    <row r="408" spans="1:5">
      <c r="A408" s="5" t="s">
        <v>414</v>
      </c>
      <c r="B408" s="5" t="s">
        <v>6</v>
      </c>
      <c r="C408" s="8">
        <v>47</v>
      </c>
      <c r="D408" s="7">
        <v>945</v>
      </c>
      <c r="E408" s="7">
        <f t="shared" si="14"/>
        <v>378</v>
      </c>
    </row>
    <row r="409" spans="1:5">
      <c r="A409" s="5" t="s">
        <v>415</v>
      </c>
      <c r="B409" s="5" t="s">
        <v>6</v>
      </c>
      <c r="C409" s="9">
        <v>4</v>
      </c>
      <c r="D409" s="7">
        <v>630</v>
      </c>
      <c r="E409" s="7">
        <f t="shared" si="14"/>
        <v>252</v>
      </c>
    </row>
    <row r="410" spans="1:5">
      <c r="A410" s="5" t="s">
        <v>416</v>
      </c>
      <c r="B410" s="5" t="s">
        <v>6</v>
      </c>
      <c r="C410" s="6">
        <v>158</v>
      </c>
      <c r="D410" s="7">
        <v>315</v>
      </c>
      <c r="E410" s="7">
        <f t="shared" si="14"/>
        <v>126</v>
      </c>
    </row>
    <row r="411" spans="1:5">
      <c r="A411" s="5" t="s">
        <v>417</v>
      </c>
      <c r="B411" s="5" t="s">
        <v>6</v>
      </c>
      <c r="C411" s="6">
        <v>27</v>
      </c>
      <c r="D411" s="7">
        <v>315</v>
      </c>
      <c r="E411" s="7">
        <f t="shared" si="14"/>
        <v>126</v>
      </c>
    </row>
    <row r="412" spans="1:5">
      <c r="A412" s="5" t="s">
        <v>418</v>
      </c>
      <c r="B412" s="5" t="s">
        <v>8</v>
      </c>
      <c r="C412" s="6">
        <v>4</v>
      </c>
      <c r="D412" s="7">
        <v>463</v>
      </c>
      <c r="E412" s="7">
        <f>D412/2</f>
        <v>231.5</v>
      </c>
    </row>
    <row r="413" spans="1:5">
      <c r="A413" s="5" t="s">
        <v>419</v>
      </c>
      <c r="B413" s="5" t="s">
        <v>8</v>
      </c>
      <c r="C413" s="6">
        <v>9</v>
      </c>
      <c r="D413" s="7">
        <v>315</v>
      </c>
      <c r="E413" s="7">
        <f>D413/2</f>
        <v>157.5</v>
      </c>
    </row>
    <row r="414" spans="1:5">
      <c r="A414" s="5" t="s">
        <v>420</v>
      </c>
      <c r="B414" s="5" t="s">
        <v>8</v>
      </c>
      <c r="C414" s="6">
        <v>27</v>
      </c>
      <c r="D414" s="7">
        <v>430</v>
      </c>
      <c r="E414" s="7">
        <f>D414/2</f>
        <v>215</v>
      </c>
    </row>
    <row r="415" spans="1:5">
      <c r="A415" s="5" t="s">
        <v>421</v>
      </c>
      <c r="B415" s="5" t="s">
        <v>6</v>
      </c>
      <c r="C415" s="8">
        <v>1</v>
      </c>
      <c r="D415" s="7">
        <v>55000</v>
      </c>
      <c r="E415" s="7">
        <f t="shared" ref="E415:E421" si="15">D415*0.4</f>
        <v>22000</v>
      </c>
    </row>
    <row r="416" spans="1:5">
      <c r="A416" s="5" t="s">
        <v>422</v>
      </c>
      <c r="B416" s="5" t="s">
        <v>6</v>
      </c>
      <c r="C416" s="8">
        <v>1</v>
      </c>
      <c r="D416" s="7">
        <f>39400*2</f>
        <v>78800</v>
      </c>
      <c r="E416" s="7">
        <f t="shared" si="15"/>
        <v>31520</v>
      </c>
    </row>
    <row r="417" spans="1:5">
      <c r="A417" s="5" t="s">
        <v>423</v>
      </c>
      <c r="B417" s="5" t="s">
        <v>6</v>
      </c>
      <c r="C417" s="8">
        <v>1</v>
      </c>
      <c r="D417" s="7">
        <f>2*39400</f>
        <v>78800</v>
      </c>
      <c r="E417" s="7">
        <f t="shared" si="15"/>
        <v>31520</v>
      </c>
    </row>
    <row r="418" spans="1:5">
      <c r="A418" s="5" t="s">
        <v>424</v>
      </c>
      <c r="B418" s="5" t="s">
        <v>6</v>
      </c>
      <c r="C418" s="6">
        <v>1</v>
      </c>
      <c r="D418" s="7">
        <v>39500</v>
      </c>
      <c r="E418" s="7">
        <f t="shared" si="15"/>
        <v>15800</v>
      </c>
    </row>
    <row r="419" spans="1:5">
      <c r="A419" s="5" t="s">
        <v>425</v>
      </c>
      <c r="B419" s="5" t="s">
        <v>6</v>
      </c>
      <c r="C419" s="6">
        <v>7</v>
      </c>
      <c r="D419" s="7">
        <v>563</v>
      </c>
      <c r="E419" s="7">
        <f t="shared" si="15"/>
        <v>225.20000000000002</v>
      </c>
    </row>
    <row r="420" spans="1:5">
      <c r="A420" s="5" t="s">
        <v>426</v>
      </c>
      <c r="B420" s="5" t="s">
        <v>6</v>
      </c>
      <c r="C420" s="6">
        <v>3</v>
      </c>
      <c r="D420" s="7">
        <v>428</v>
      </c>
      <c r="E420" s="7">
        <f t="shared" si="15"/>
        <v>171.20000000000002</v>
      </c>
    </row>
    <row r="421" spans="1:5">
      <c r="A421" s="5" t="s">
        <v>427</v>
      </c>
      <c r="B421" s="5" t="s">
        <v>6</v>
      </c>
      <c r="C421" s="6">
        <v>1</v>
      </c>
      <c r="D421" s="7">
        <v>428</v>
      </c>
      <c r="E421" s="7">
        <f t="shared" si="15"/>
        <v>171.20000000000002</v>
      </c>
    </row>
    <row r="422" spans="1:5">
      <c r="A422" s="5" t="s">
        <v>428</v>
      </c>
      <c r="B422" s="5" t="s">
        <v>8</v>
      </c>
      <c r="C422" s="6">
        <v>1</v>
      </c>
      <c r="D422" s="7">
        <v>429</v>
      </c>
      <c r="E422" s="7">
        <f>D422/2</f>
        <v>214.5</v>
      </c>
    </row>
    <row r="423" spans="1:5">
      <c r="A423" s="5" t="s">
        <v>429</v>
      </c>
      <c r="B423" s="5" t="s">
        <v>10</v>
      </c>
      <c r="C423" s="6">
        <v>20</v>
      </c>
      <c r="D423" s="7">
        <v>495</v>
      </c>
      <c r="E423" s="7">
        <f>D423*0.4</f>
        <v>198</v>
      </c>
    </row>
    <row r="424" spans="1:5">
      <c r="A424" s="5" t="s">
        <v>430</v>
      </c>
      <c r="B424" s="5" t="s">
        <v>6</v>
      </c>
      <c r="C424" s="6">
        <v>6</v>
      </c>
      <c r="D424" s="7">
        <v>315</v>
      </c>
      <c r="E424" s="7">
        <f>D424*0.4</f>
        <v>126</v>
      </c>
    </row>
    <row r="425" spans="1:5">
      <c r="A425" s="5" t="s">
        <v>431</v>
      </c>
      <c r="B425" s="5" t="s">
        <v>55</v>
      </c>
      <c r="C425" s="6">
        <v>2</v>
      </c>
      <c r="D425" s="7">
        <f>3*315</f>
        <v>945</v>
      </c>
      <c r="E425" s="7">
        <f>D425*0.4</f>
        <v>378</v>
      </c>
    </row>
    <row r="426" spans="1:5">
      <c r="A426" s="5" t="s">
        <v>432</v>
      </c>
      <c r="B426" s="5" t="s">
        <v>6</v>
      </c>
      <c r="C426" s="6">
        <v>1</v>
      </c>
      <c r="D426" s="7">
        <v>315</v>
      </c>
      <c r="E426" s="7">
        <f>D426*0.4</f>
        <v>126</v>
      </c>
    </row>
    <row r="427" spans="1:5">
      <c r="A427" s="5" t="s">
        <v>433</v>
      </c>
      <c r="B427" s="5" t="s">
        <v>8</v>
      </c>
      <c r="C427" s="6">
        <v>1</v>
      </c>
      <c r="D427" s="7">
        <f>315*1.35</f>
        <v>425.25</v>
      </c>
      <c r="E427" s="7">
        <f t="shared" ref="E427:E446" si="16">D427/2</f>
        <v>212.625</v>
      </c>
    </row>
    <row r="428" spans="1:5">
      <c r="A428" s="5" t="s">
        <v>434</v>
      </c>
      <c r="B428" s="5" t="s">
        <v>8</v>
      </c>
      <c r="C428" s="6">
        <v>3</v>
      </c>
      <c r="D428" s="7">
        <v>422</v>
      </c>
      <c r="E428" s="7">
        <f t="shared" si="16"/>
        <v>211</v>
      </c>
    </row>
    <row r="429" spans="1:5">
      <c r="A429" s="5" t="s">
        <v>435</v>
      </c>
      <c r="B429" s="5" t="s">
        <v>8</v>
      </c>
      <c r="C429" s="6">
        <v>3</v>
      </c>
      <c r="D429" s="7">
        <v>422</v>
      </c>
      <c r="E429" s="7">
        <f t="shared" si="16"/>
        <v>211</v>
      </c>
    </row>
    <row r="430" spans="1:5">
      <c r="A430" s="5" t="s">
        <v>436</v>
      </c>
      <c r="B430" s="5" t="s">
        <v>8</v>
      </c>
      <c r="C430" s="6">
        <v>23</v>
      </c>
      <c r="D430" s="7">
        <v>606</v>
      </c>
      <c r="E430" s="7">
        <f t="shared" si="16"/>
        <v>303</v>
      </c>
    </row>
    <row r="431" spans="1:5">
      <c r="A431" s="5" t="s">
        <v>437</v>
      </c>
      <c r="B431" s="5" t="s">
        <v>8</v>
      </c>
      <c r="C431" s="6">
        <v>12</v>
      </c>
      <c r="D431" s="7">
        <v>497</v>
      </c>
      <c r="E431" s="7">
        <f t="shared" si="16"/>
        <v>248.5</v>
      </c>
    </row>
    <row r="432" spans="1:5">
      <c r="A432" s="5" t="s">
        <v>438</v>
      </c>
      <c r="B432" s="5" t="s">
        <v>8</v>
      </c>
      <c r="C432" s="6">
        <v>2</v>
      </c>
      <c r="D432" s="7">
        <f>606*1.2</f>
        <v>727.19999999999993</v>
      </c>
      <c r="E432" s="7">
        <f t="shared" si="16"/>
        <v>363.59999999999997</v>
      </c>
    </row>
    <row r="433" spans="1:5">
      <c r="A433" s="5" t="s">
        <v>439</v>
      </c>
      <c r="B433" s="5" t="s">
        <v>8</v>
      </c>
      <c r="C433" s="6">
        <v>1</v>
      </c>
      <c r="D433" s="7">
        <v>497</v>
      </c>
      <c r="E433" s="7">
        <f t="shared" si="16"/>
        <v>248.5</v>
      </c>
    </row>
    <row r="434" spans="1:5">
      <c r="A434" s="5" t="s">
        <v>440</v>
      </c>
      <c r="B434" s="5" t="s">
        <v>8</v>
      </c>
      <c r="C434" s="6">
        <v>39</v>
      </c>
      <c r="D434" s="7"/>
      <c r="E434" s="7">
        <f t="shared" si="16"/>
        <v>0</v>
      </c>
    </row>
    <row r="435" spans="1:5">
      <c r="A435" s="5" t="s">
        <v>441</v>
      </c>
      <c r="B435" s="5" t="s">
        <v>8</v>
      </c>
      <c r="C435" s="6">
        <v>32</v>
      </c>
      <c r="D435" s="7"/>
      <c r="E435" s="7">
        <f t="shared" si="16"/>
        <v>0</v>
      </c>
    </row>
    <row r="436" spans="1:5">
      <c r="A436" s="5" t="s">
        <v>442</v>
      </c>
      <c r="B436" s="5" t="s">
        <v>8</v>
      </c>
      <c r="C436" s="6">
        <v>4</v>
      </c>
      <c r="D436" s="7">
        <v>673</v>
      </c>
      <c r="E436" s="7">
        <f t="shared" si="16"/>
        <v>336.5</v>
      </c>
    </row>
    <row r="437" spans="1:5">
      <c r="A437" s="5" t="s">
        <v>443</v>
      </c>
      <c r="B437" s="5" t="s">
        <v>8</v>
      </c>
      <c r="C437" s="6">
        <v>3</v>
      </c>
      <c r="D437" s="7">
        <v>491</v>
      </c>
      <c r="E437" s="7">
        <f t="shared" si="16"/>
        <v>245.5</v>
      </c>
    </row>
    <row r="438" spans="1:5">
      <c r="A438" s="5" t="s">
        <v>444</v>
      </c>
      <c r="B438" s="5" t="s">
        <v>8</v>
      </c>
      <c r="C438" s="6">
        <v>4</v>
      </c>
      <c r="D438" s="7">
        <v>649</v>
      </c>
      <c r="E438" s="7">
        <f t="shared" si="16"/>
        <v>324.5</v>
      </c>
    </row>
    <row r="439" spans="1:5">
      <c r="A439" s="5" t="s">
        <v>445</v>
      </c>
      <c r="B439" s="5" t="s">
        <v>8</v>
      </c>
      <c r="C439" s="6">
        <v>1</v>
      </c>
      <c r="D439" s="7">
        <v>746</v>
      </c>
      <c r="E439" s="7">
        <f t="shared" si="16"/>
        <v>373</v>
      </c>
    </row>
    <row r="440" spans="1:5">
      <c r="A440" s="5" t="s">
        <v>446</v>
      </c>
      <c r="B440" s="5" t="s">
        <v>8</v>
      </c>
      <c r="C440" s="6">
        <v>2</v>
      </c>
      <c r="D440" s="7">
        <v>354</v>
      </c>
      <c r="E440" s="7">
        <f t="shared" si="16"/>
        <v>177</v>
      </c>
    </row>
    <row r="441" spans="1:5">
      <c r="A441" s="5" t="s">
        <v>447</v>
      </c>
      <c r="B441" s="5" t="s">
        <v>8</v>
      </c>
      <c r="C441" s="6">
        <v>1</v>
      </c>
      <c r="D441" s="7">
        <v>422</v>
      </c>
      <c r="E441" s="7">
        <f t="shared" si="16"/>
        <v>211</v>
      </c>
    </row>
    <row r="442" spans="1:5">
      <c r="A442" s="5" t="s">
        <v>448</v>
      </c>
      <c r="B442" s="5" t="s">
        <v>8</v>
      </c>
      <c r="C442" s="6">
        <v>6</v>
      </c>
      <c r="D442" s="7">
        <v>315</v>
      </c>
      <c r="E442" s="7">
        <f t="shared" si="16"/>
        <v>157.5</v>
      </c>
    </row>
    <row r="443" spans="1:5">
      <c r="A443" s="5" t="s">
        <v>449</v>
      </c>
      <c r="B443" s="5" t="s">
        <v>8</v>
      </c>
      <c r="C443" s="6">
        <v>26</v>
      </c>
      <c r="D443" s="7">
        <v>430</v>
      </c>
      <c r="E443" s="7">
        <f t="shared" si="16"/>
        <v>215</v>
      </c>
    </row>
    <row r="444" spans="1:5">
      <c r="A444" s="5" t="s">
        <v>450</v>
      </c>
      <c r="B444" s="5" t="s">
        <v>8</v>
      </c>
      <c r="C444" s="6">
        <v>15</v>
      </c>
      <c r="D444" s="7">
        <v>430</v>
      </c>
      <c r="E444" s="7">
        <f t="shared" si="16"/>
        <v>215</v>
      </c>
    </row>
    <row r="445" spans="1:5">
      <c r="A445" s="5" t="s">
        <v>451</v>
      </c>
      <c r="B445" s="5" t="s">
        <v>8</v>
      </c>
      <c r="C445" s="6">
        <v>1</v>
      </c>
      <c r="D445" s="7">
        <v>315</v>
      </c>
      <c r="E445" s="7">
        <f t="shared" si="16"/>
        <v>157.5</v>
      </c>
    </row>
    <row r="446" spans="1:5">
      <c r="A446" s="5" t="s">
        <v>452</v>
      </c>
      <c r="B446" s="5" t="s">
        <v>8</v>
      </c>
      <c r="C446" s="6">
        <v>4</v>
      </c>
      <c r="D446" s="7">
        <v>422</v>
      </c>
      <c r="E446" s="7">
        <f t="shared" si="16"/>
        <v>211</v>
      </c>
    </row>
    <row r="447" spans="1:5">
      <c r="A447" s="5" t="s">
        <v>453</v>
      </c>
      <c r="B447" s="5" t="s">
        <v>6</v>
      </c>
      <c r="C447" s="6">
        <v>1</v>
      </c>
      <c r="D447" s="7">
        <v>54408</v>
      </c>
      <c r="E447" s="7">
        <f t="shared" ref="E447:E453" si="17">D447*0.4</f>
        <v>21763.200000000001</v>
      </c>
    </row>
    <row r="448" spans="1:5">
      <c r="A448" s="5" t="s">
        <v>454</v>
      </c>
      <c r="B448" s="5" t="s">
        <v>6</v>
      </c>
      <c r="C448" s="6">
        <v>36</v>
      </c>
      <c r="D448" s="7">
        <v>745</v>
      </c>
      <c r="E448" s="7">
        <f t="shared" si="17"/>
        <v>298</v>
      </c>
    </row>
    <row r="449" spans="1:5">
      <c r="A449" s="5" t="s">
        <v>455</v>
      </c>
      <c r="B449" s="5" t="s">
        <v>6</v>
      </c>
      <c r="C449" s="6">
        <v>40</v>
      </c>
      <c r="D449" s="7">
        <v>645</v>
      </c>
      <c r="E449" s="7">
        <f t="shared" si="17"/>
        <v>258</v>
      </c>
    </row>
    <row r="450" spans="1:5">
      <c r="A450" s="5" t="s">
        <v>456</v>
      </c>
      <c r="B450" s="5" t="s">
        <v>6</v>
      </c>
      <c r="C450" s="6">
        <v>70</v>
      </c>
      <c r="D450" s="7">
        <v>615</v>
      </c>
      <c r="E450" s="7">
        <f t="shared" si="17"/>
        <v>246</v>
      </c>
    </row>
    <row r="451" spans="1:5">
      <c r="A451" s="5" t="s">
        <v>457</v>
      </c>
      <c r="B451" s="5" t="s">
        <v>48</v>
      </c>
      <c r="C451" s="6">
        <v>45</v>
      </c>
      <c r="D451" s="7">
        <v>710</v>
      </c>
      <c r="E451" s="7">
        <f t="shared" si="17"/>
        <v>284</v>
      </c>
    </row>
    <row r="452" spans="1:5">
      <c r="A452" s="5" t="s">
        <v>458</v>
      </c>
      <c r="B452" s="5" t="s">
        <v>6</v>
      </c>
      <c r="C452" s="6">
        <v>156</v>
      </c>
      <c r="D452" s="7">
        <v>754</v>
      </c>
      <c r="E452" s="7">
        <f t="shared" si="17"/>
        <v>301.60000000000002</v>
      </c>
    </row>
    <row r="453" spans="1:5">
      <c r="A453" s="5" t="s">
        <v>459</v>
      </c>
      <c r="B453" s="5" t="s">
        <v>6</v>
      </c>
      <c r="C453" s="6">
        <v>3</v>
      </c>
      <c r="D453" s="7">
        <f>1.25*451</f>
        <v>563.75</v>
      </c>
      <c r="E453" s="7">
        <f t="shared" si="17"/>
        <v>225.5</v>
      </c>
    </row>
    <row r="454" spans="1:5">
      <c r="A454" s="5" t="s">
        <v>460</v>
      </c>
      <c r="B454" s="5" t="s">
        <v>8</v>
      </c>
      <c r="C454" s="6">
        <v>2</v>
      </c>
      <c r="D454" s="7"/>
      <c r="E454" s="7">
        <f>D454/2</f>
        <v>0</v>
      </c>
    </row>
    <row r="455" spans="1:5">
      <c r="A455" s="5" t="s">
        <v>461</v>
      </c>
      <c r="B455" s="5" t="s">
        <v>8</v>
      </c>
      <c r="C455" s="8">
        <v>1</v>
      </c>
      <c r="D455" s="7">
        <f>3*402</f>
        <v>1206</v>
      </c>
      <c r="E455" s="7">
        <f>D455/2</f>
        <v>603</v>
      </c>
    </row>
    <row r="456" spans="1:5">
      <c r="A456" s="5" t="s">
        <v>462</v>
      </c>
      <c r="B456" s="5" t="s">
        <v>8</v>
      </c>
      <c r="C456" s="6">
        <v>3</v>
      </c>
      <c r="D456" s="7">
        <v>649</v>
      </c>
      <c r="E456" s="7">
        <f>D456/2</f>
        <v>324.5</v>
      </c>
    </row>
    <row r="457" spans="1:5">
      <c r="A457" s="5" t="s">
        <v>463</v>
      </c>
      <c r="B457" s="5" t="s">
        <v>8</v>
      </c>
      <c r="C457" s="6">
        <v>2</v>
      </c>
      <c r="D457" s="7">
        <v>445</v>
      </c>
      <c r="E457" s="7">
        <f>D457/2</f>
        <v>222.5</v>
      </c>
    </row>
    <row r="458" spans="1:5">
      <c r="A458" s="5" t="s">
        <v>464</v>
      </c>
      <c r="B458" s="5" t="s">
        <v>6</v>
      </c>
      <c r="C458" s="6">
        <v>2</v>
      </c>
      <c r="D458" s="7">
        <f>1.25*592</f>
        <v>740</v>
      </c>
      <c r="E458" s="7">
        <f>D458*0.4</f>
        <v>296</v>
      </c>
    </row>
    <row r="459" spans="1:5">
      <c r="A459" s="5" t="s">
        <v>465</v>
      </c>
      <c r="B459" s="5" t="s">
        <v>6</v>
      </c>
      <c r="C459" s="6">
        <v>1</v>
      </c>
      <c r="D459" s="7">
        <v>448</v>
      </c>
      <c r="E459" s="7">
        <f>D459*0.4</f>
        <v>179.20000000000002</v>
      </c>
    </row>
    <row r="460" spans="1:5">
      <c r="A460" s="5" t="s">
        <v>466</v>
      </c>
      <c r="B460" s="5" t="s">
        <v>6</v>
      </c>
      <c r="C460" s="6">
        <v>6</v>
      </c>
      <c r="D460" s="7">
        <v>448</v>
      </c>
      <c r="E460" s="7">
        <f>D460*0.4</f>
        <v>179.20000000000002</v>
      </c>
    </row>
    <row r="461" spans="1:5">
      <c r="A461" s="5" t="s">
        <v>467</v>
      </c>
      <c r="B461" s="5" t="s">
        <v>6</v>
      </c>
      <c r="C461" s="6">
        <v>5</v>
      </c>
      <c r="D461" s="7">
        <v>710</v>
      </c>
      <c r="E461" s="7">
        <f>D461*0.4</f>
        <v>284</v>
      </c>
    </row>
    <row r="462" spans="1:5">
      <c r="A462" s="5" t="s">
        <v>468</v>
      </c>
      <c r="B462" s="5" t="s">
        <v>8</v>
      </c>
      <c r="C462" s="6">
        <v>3</v>
      </c>
      <c r="D462" s="7">
        <v>537</v>
      </c>
      <c r="E462" s="7">
        <f>D462/2</f>
        <v>268.5</v>
      </c>
    </row>
    <row r="463" spans="1:5">
      <c r="A463" s="5" t="s">
        <v>469</v>
      </c>
      <c r="B463" s="5" t="s">
        <v>8</v>
      </c>
      <c r="C463" s="6">
        <v>8</v>
      </c>
      <c r="D463" s="7">
        <v>592</v>
      </c>
      <c r="E463" s="7">
        <f>D463/2</f>
        <v>296</v>
      </c>
    </row>
    <row r="464" spans="1:5">
      <c r="A464" s="5" t="s">
        <v>470</v>
      </c>
      <c r="B464" s="5" t="s">
        <v>6</v>
      </c>
      <c r="C464" s="6">
        <v>2</v>
      </c>
      <c r="D464" s="7">
        <v>754</v>
      </c>
      <c r="E464" s="7">
        <f t="shared" ref="E464:E469" si="18">D464*0.4</f>
        <v>301.60000000000002</v>
      </c>
    </row>
    <row r="465" spans="1:5">
      <c r="A465" s="5" t="s">
        <v>471</v>
      </c>
      <c r="B465" s="5" t="s">
        <v>55</v>
      </c>
      <c r="C465" s="6">
        <v>11</v>
      </c>
      <c r="D465" s="7">
        <v>372</v>
      </c>
      <c r="E465" s="7">
        <f t="shared" si="18"/>
        <v>148.80000000000001</v>
      </c>
    </row>
    <row r="466" spans="1:5">
      <c r="A466" s="5" t="s">
        <v>471</v>
      </c>
      <c r="B466" s="5" t="s">
        <v>10</v>
      </c>
      <c r="C466" s="6">
        <v>13</v>
      </c>
      <c r="D466" s="7">
        <v>372</v>
      </c>
      <c r="E466" s="7">
        <f t="shared" si="18"/>
        <v>148.80000000000001</v>
      </c>
    </row>
    <row r="467" spans="1:5">
      <c r="A467" s="5" t="s">
        <v>472</v>
      </c>
      <c r="B467" s="5" t="s">
        <v>6</v>
      </c>
      <c r="C467" s="6">
        <v>2</v>
      </c>
      <c r="D467" s="7">
        <v>372</v>
      </c>
      <c r="E467" s="7">
        <f t="shared" si="18"/>
        <v>148.80000000000001</v>
      </c>
    </row>
    <row r="468" spans="1:5">
      <c r="A468" s="5" t="s">
        <v>473</v>
      </c>
      <c r="B468" s="5" t="s">
        <v>6</v>
      </c>
      <c r="C468" s="6">
        <v>17</v>
      </c>
      <c r="D468" s="7">
        <v>372</v>
      </c>
      <c r="E468" s="7">
        <f t="shared" si="18"/>
        <v>148.80000000000001</v>
      </c>
    </row>
    <row r="469" spans="1:5">
      <c r="A469" s="5" t="s">
        <v>474</v>
      </c>
      <c r="B469" s="5" t="s">
        <v>6</v>
      </c>
      <c r="C469" s="6">
        <v>1</v>
      </c>
      <c r="D469" s="7">
        <v>372</v>
      </c>
      <c r="E469" s="7">
        <f t="shared" si="18"/>
        <v>148.80000000000001</v>
      </c>
    </row>
    <row r="470" spans="1:5">
      <c r="A470" s="5" t="s">
        <v>475</v>
      </c>
      <c r="B470" s="5" t="s">
        <v>8</v>
      </c>
      <c r="C470" s="6">
        <v>4</v>
      </c>
      <c r="D470" s="7">
        <v>379</v>
      </c>
      <c r="E470" s="7">
        <f t="shared" ref="E470:E478" si="19">D470/2</f>
        <v>189.5</v>
      </c>
    </row>
    <row r="471" spans="1:5">
      <c r="A471" s="5" t="s">
        <v>476</v>
      </c>
      <c r="B471" s="5" t="s">
        <v>8</v>
      </c>
      <c r="C471" s="6">
        <v>2</v>
      </c>
      <c r="D471" s="7">
        <f>379*1.25</f>
        <v>473.75</v>
      </c>
      <c r="E471" s="7">
        <f t="shared" si="19"/>
        <v>236.875</v>
      </c>
    </row>
    <row r="472" spans="1:5">
      <c r="A472" s="5" t="s">
        <v>477</v>
      </c>
      <c r="B472" s="5" t="s">
        <v>8</v>
      </c>
      <c r="C472" s="6">
        <v>4</v>
      </c>
      <c r="D472" s="7">
        <v>659</v>
      </c>
      <c r="E472" s="7">
        <f t="shared" si="19"/>
        <v>329.5</v>
      </c>
    </row>
    <row r="473" spans="1:5">
      <c r="A473" s="5" t="s">
        <v>478</v>
      </c>
      <c r="B473" s="5" t="s">
        <v>8</v>
      </c>
      <c r="C473" s="6">
        <v>4</v>
      </c>
      <c r="D473" s="7">
        <v>540</v>
      </c>
      <c r="E473" s="7">
        <f t="shared" si="19"/>
        <v>270</v>
      </c>
    </row>
    <row r="474" spans="1:5">
      <c r="A474" s="5" t="s">
        <v>479</v>
      </c>
      <c r="B474" s="5" t="s">
        <v>8</v>
      </c>
      <c r="C474" s="6">
        <v>5</v>
      </c>
      <c r="D474" s="7">
        <v>837</v>
      </c>
      <c r="E474" s="7">
        <f t="shared" si="19"/>
        <v>418.5</v>
      </c>
    </row>
    <row r="475" spans="1:5">
      <c r="A475" s="5" t="s">
        <v>480</v>
      </c>
      <c r="B475" s="5" t="s">
        <v>8</v>
      </c>
      <c r="C475" s="8">
        <v>1</v>
      </c>
      <c r="D475" s="7">
        <f>3*1.35*379</f>
        <v>1534.9500000000003</v>
      </c>
      <c r="E475" s="7">
        <f t="shared" si="19"/>
        <v>767.47500000000014</v>
      </c>
    </row>
    <row r="476" spans="1:5">
      <c r="A476" s="5" t="s">
        <v>481</v>
      </c>
      <c r="B476" s="5" t="s">
        <v>8</v>
      </c>
      <c r="C476" s="6">
        <v>28</v>
      </c>
      <c r="D476" s="7">
        <v>451</v>
      </c>
      <c r="E476" s="7">
        <f t="shared" si="19"/>
        <v>225.5</v>
      </c>
    </row>
    <row r="477" spans="1:5">
      <c r="A477" s="5" t="s">
        <v>482</v>
      </c>
      <c r="B477" s="5" t="s">
        <v>8</v>
      </c>
      <c r="C477" s="6">
        <v>3</v>
      </c>
      <c r="D477" s="7">
        <v>486</v>
      </c>
      <c r="E477" s="7">
        <f t="shared" si="19"/>
        <v>243</v>
      </c>
    </row>
    <row r="478" spans="1:5">
      <c r="A478" s="5" t="s">
        <v>483</v>
      </c>
      <c r="B478" s="5" t="s">
        <v>8</v>
      </c>
      <c r="C478" s="6">
        <v>6</v>
      </c>
      <c r="D478" s="7">
        <v>728</v>
      </c>
      <c r="E478" s="7">
        <f t="shared" si="19"/>
        <v>364</v>
      </c>
    </row>
    <row r="479" spans="1:5">
      <c r="A479" s="5" t="s">
        <v>484</v>
      </c>
      <c r="B479" s="5" t="s">
        <v>6</v>
      </c>
      <c r="C479" s="6">
        <v>15</v>
      </c>
      <c r="D479" s="7">
        <v>1001</v>
      </c>
      <c r="E479" s="7">
        <f t="shared" ref="E479:E485" si="20">D479*0.4</f>
        <v>400.40000000000003</v>
      </c>
    </row>
    <row r="480" spans="1:5">
      <c r="A480" s="5" t="s">
        <v>485</v>
      </c>
      <c r="B480" s="5" t="s">
        <v>6</v>
      </c>
      <c r="C480" s="6">
        <v>98</v>
      </c>
      <c r="D480" s="7">
        <v>457</v>
      </c>
      <c r="E480" s="7">
        <f t="shared" si="20"/>
        <v>182.8</v>
      </c>
    </row>
    <row r="481" spans="1:5">
      <c r="A481" s="5" t="s">
        <v>486</v>
      </c>
      <c r="B481" s="5" t="s">
        <v>6</v>
      </c>
      <c r="C481" s="8">
        <v>46</v>
      </c>
      <c r="D481" s="7">
        <f>D480*3</f>
        <v>1371</v>
      </c>
      <c r="E481" s="7">
        <f t="shared" si="20"/>
        <v>548.4</v>
      </c>
    </row>
    <row r="482" spans="1:5">
      <c r="A482" s="5" t="s">
        <v>487</v>
      </c>
      <c r="B482" s="5" t="s">
        <v>6</v>
      </c>
      <c r="C482" s="6">
        <v>4</v>
      </c>
      <c r="D482" s="7">
        <v>457</v>
      </c>
      <c r="E482" s="7">
        <f t="shared" si="20"/>
        <v>182.8</v>
      </c>
    </row>
    <row r="483" spans="1:5">
      <c r="A483" s="5" t="s">
        <v>488</v>
      </c>
      <c r="B483" s="5" t="s">
        <v>6</v>
      </c>
      <c r="C483" s="6">
        <v>4</v>
      </c>
      <c r="D483" s="7">
        <v>457</v>
      </c>
      <c r="E483" s="7">
        <f t="shared" si="20"/>
        <v>182.8</v>
      </c>
    </row>
    <row r="484" spans="1:5">
      <c r="A484" s="5" t="s">
        <v>489</v>
      </c>
      <c r="B484" s="5" t="s">
        <v>6</v>
      </c>
      <c r="C484" s="6">
        <v>35</v>
      </c>
      <c r="D484" s="7">
        <v>424</v>
      </c>
      <c r="E484" s="7">
        <f t="shared" si="20"/>
        <v>169.60000000000002</v>
      </c>
    </row>
    <row r="485" spans="1:5">
      <c r="A485" s="5" t="s">
        <v>490</v>
      </c>
      <c r="B485" s="5" t="s">
        <v>6</v>
      </c>
      <c r="C485" s="8">
        <v>4</v>
      </c>
      <c r="D485" s="7">
        <f>2*346</f>
        <v>692</v>
      </c>
      <c r="E485" s="7">
        <f t="shared" si="20"/>
        <v>276.8</v>
      </c>
    </row>
    <row r="486" spans="1:5">
      <c r="A486" s="5" t="s">
        <v>491</v>
      </c>
      <c r="B486" s="5" t="s">
        <v>8</v>
      </c>
      <c r="C486" s="8">
        <v>3</v>
      </c>
      <c r="D486" s="7">
        <f>3*414</f>
        <v>1242</v>
      </c>
      <c r="E486" s="7">
        <f>D486/2</f>
        <v>621</v>
      </c>
    </row>
    <row r="487" spans="1:5">
      <c r="A487" s="5" t="s">
        <v>492</v>
      </c>
      <c r="B487" s="5" t="s">
        <v>8</v>
      </c>
      <c r="C487" s="6">
        <v>1</v>
      </c>
      <c r="D487" s="7">
        <f>3*346</f>
        <v>1038</v>
      </c>
      <c r="E487" s="7">
        <f>D487/2</f>
        <v>519</v>
      </c>
    </row>
    <row r="488" spans="1:5">
      <c r="A488" s="5" t="s">
        <v>493</v>
      </c>
      <c r="B488" s="5" t="s">
        <v>8</v>
      </c>
      <c r="C488" s="6">
        <v>3</v>
      </c>
      <c r="D488" s="7">
        <v>424</v>
      </c>
      <c r="E488" s="7">
        <f>D488/2</f>
        <v>212</v>
      </c>
    </row>
    <row r="489" spans="1:5">
      <c r="A489" s="5" t="s">
        <v>494</v>
      </c>
      <c r="B489" s="5" t="s">
        <v>6</v>
      </c>
      <c r="C489" s="6">
        <v>235</v>
      </c>
      <c r="D489" s="7">
        <v>654</v>
      </c>
      <c r="E489" s="7">
        <f>D489*0.4</f>
        <v>261.60000000000002</v>
      </c>
    </row>
    <row r="490" spans="1:5">
      <c r="A490" s="5" t="s">
        <v>495</v>
      </c>
      <c r="B490" s="5" t="s">
        <v>6</v>
      </c>
      <c r="C490" s="6">
        <v>7</v>
      </c>
      <c r="D490" s="7">
        <v>445</v>
      </c>
      <c r="E490" s="7">
        <f>D490*0.4</f>
        <v>178</v>
      </c>
    </row>
    <row r="491" spans="1:5">
      <c r="A491" s="5" t="s">
        <v>496</v>
      </c>
      <c r="B491" s="5" t="s">
        <v>8</v>
      </c>
      <c r="C491" s="6">
        <v>3</v>
      </c>
      <c r="D491" s="7">
        <v>346</v>
      </c>
      <c r="E491" s="7">
        <f>D491/2</f>
        <v>173</v>
      </c>
    </row>
    <row r="492" spans="1:5">
      <c r="A492" s="5" t="s">
        <v>497</v>
      </c>
      <c r="B492" s="5" t="s">
        <v>8</v>
      </c>
      <c r="C492" s="6">
        <v>3</v>
      </c>
      <c r="D492" s="7">
        <v>346</v>
      </c>
      <c r="E492" s="7">
        <f>D492/2</f>
        <v>173</v>
      </c>
    </row>
    <row r="493" spans="1:5">
      <c r="A493" s="5" t="s">
        <v>498</v>
      </c>
      <c r="B493" s="5" t="s">
        <v>6</v>
      </c>
      <c r="C493" s="6">
        <v>3</v>
      </c>
      <c r="D493" s="7">
        <v>346</v>
      </c>
      <c r="E493" s="7">
        <f t="shared" ref="E493:E498" si="21">D493*0.4</f>
        <v>138.4</v>
      </c>
    </row>
    <row r="494" spans="1:5">
      <c r="A494" s="5" t="s">
        <v>499</v>
      </c>
      <c r="B494" s="5" t="s">
        <v>6</v>
      </c>
      <c r="C494" s="6">
        <v>17</v>
      </c>
      <c r="D494" s="7">
        <v>654</v>
      </c>
      <c r="E494" s="7">
        <f t="shared" si="21"/>
        <v>261.60000000000002</v>
      </c>
    </row>
    <row r="495" spans="1:5">
      <c r="A495" s="5" t="s">
        <v>500</v>
      </c>
      <c r="B495" s="5" t="s">
        <v>6</v>
      </c>
      <c r="C495" s="6">
        <v>1</v>
      </c>
      <c r="D495" s="7">
        <v>346</v>
      </c>
      <c r="E495" s="7">
        <f t="shared" si="21"/>
        <v>138.4</v>
      </c>
    </row>
    <row r="496" spans="1:5">
      <c r="A496" s="5" t="s">
        <v>501</v>
      </c>
      <c r="B496" s="5" t="s">
        <v>196</v>
      </c>
      <c r="C496" s="8">
        <v>1</v>
      </c>
      <c r="D496" s="7">
        <f>3*346</f>
        <v>1038</v>
      </c>
      <c r="E496" s="7">
        <f t="shared" si="21"/>
        <v>415.20000000000005</v>
      </c>
    </row>
    <row r="497" spans="1:5">
      <c r="A497" s="5" t="s">
        <v>502</v>
      </c>
      <c r="B497" s="5" t="s">
        <v>6</v>
      </c>
      <c r="C497" s="6">
        <v>9</v>
      </c>
      <c r="D497" s="7">
        <v>446</v>
      </c>
      <c r="E497" s="7">
        <f t="shared" si="21"/>
        <v>178.4</v>
      </c>
    </row>
    <row r="498" spans="1:5">
      <c r="A498" s="5" t="s">
        <v>503</v>
      </c>
      <c r="B498" s="5" t="s">
        <v>6</v>
      </c>
      <c r="C498" s="6">
        <v>10</v>
      </c>
      <c r="D498" s="7">
        <v>654</v>
      </c>
      <c r="E498" s="7">
        <f t="shared" si="21"/>
        <v>261.60000000000002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2017-05-12T09:01:37Z</dcterms:created>
  <dcterms:modified xsi:type="dcterms:W3CDTF">2017-05-12T09:01:49Z</dcterms:modified>
</cp:coreProperties>
</file>