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PRALHAD\Desktop\"/>
    </mc:Choice>
  </mc:AlternateContent>
  <bookViews>
    <workbookView xWindow="0" yWindow="0" windowWidth="28620" windowHeight="13935"/>
  </bookViews>
  <sheets>
    <sheet name="Sheet1" sheetId="40" r:id="rId1"/>
    <sheet name="Sheet2" sheetId="41" r:id="rId2"/>
    <sheet name="Sheet3" sheetId="42" r:id="rId3"/>
    <sheet name="CARBIDE TIPPED TOOLS" sheetId="7" r:id="rId4"/>
    <sheet name="CENTRE DRILL" sheetId="8" r:id="rId5"/>
    <sheet name="CORE DRILL" sheetId="10" r:id="rId6"/>
    <sheet name="COUNTER BORE" sheetId="11" r:id="rId7"/>
    <sheet name="COUNTER SINK" sheetId="12" r:id="rId8"/>
    <sheet name="C.S. DIE OTHER" sheetId="13" r:id="rId9"/>
    <sheet name="C.S. DIE TOTEM" sheetId="14" r:id="rId10"/>
    <sheet name="C.S. TAP OTHER" sheetId="15" r:id="rId11"/>
    <sheet name="C.S. TAP TOTEM" sheetId="16" r:id="rId12"/>
    <sheet name="DOVETAIL CUTTER" sheetId="17" r:id="rId13"/>
    <sheet name="END MILL" sheetId="18" r:id="rId14"/>
    <sheet name="HSS DIES" sheetId="20" r:id="rId15"/>
    <sheet name="ITHS TAP" sheetId="22" r:id="rId16"/>
    <sheet name="MACHINE ACCSS." sheetId="24" r:id="rId17"/>
    <sheet name="HAND REAMER" sheetId="19" r:id="rId18"/>
    <sheet name="MACHINE REAMER" sheetId="25" r:id="rId19"/>
    <sheet name="MA FORD" sheetId="26" r:id="rId20"/>
    <sheet name="S &amp; F CUTTER" sheetId="27" r:id="rId21"/>
    <sheet name="SLITTING SAW" sheetId="28" r:id="rId22"/>
    <sheet name="L.H.DRILL" sheetId="23" r:id="rId23"/>
    <sheet name="STUB DRILL" sheetId="34" r:id="rId24"/>
    <sheet name="S.S. DRILL" sheetId="30" r:id="rId25"/>
    <sheet name="S.S.LONG SERIES" sheetId="32" r:id="rId26"/>
    <sheet name="S.S.E.L. DRILL" sheetId="31" r:id="rId27"/>
    <sheet name="SLOT DRILL" sheetId="29" r:id="rId28"/>
    <sheet name="STEP DRILL" sheetId="33" r:id="rId29"/>
    <sheet name="T.C.R. BURR" sheetId="35" r:id="rId30"/>
    <sheet name="THS TAP" sheetId="36" r:id="rId31"/>
    <sheet name="T.S. DRILL" sheetId="39" r:id="rId32"/>
    <sheet name="TOOL BIT" sheetId="37" r:id="rId33"/>
    <sheet name="TORQUE WRENCH" sheetId="38" r:id="rId34"/>
  </sheets>
  <definedNames>
    <definedName name="_xlnm._FilterDatabase" localSheetId="3" hidden="1">'CARBIDE TIPPED TOOLS'!$A$45:$D$45</definedName>
    <definedName name="_xlnm._FilterDatabase" localSheetId="5" hidden="1">'CORE DRILL'!$A$2:$E$2</definedName>
    <definedName name="_xlnm._FilterDatabase" localSheetId="6" hidden="1">'COUNTER BORE'!$A$2:$C$2</definedName>
    <definedName name="_xlnm._FilterDatabase" localSheetId="17" hidden="1">'HAND REAMER'!$A$2:$C$2</definedName>
    <definedName name="_xlnm._FilterDatabase" localSheetId="14" hidden="1">'HSS DIES'!$A$2:$E$2</definedName>
    <definedName name="_xlnm._FilterDatabase" localSheetId="22" hidden="1">L.H.DRILL!$A$2:$D$2</definedName>
    <definedName name="_xlnm._FilterDatabase" localSheetId="18" hidden="1">'MACHINE REAMER'!$A$2:$C$2</definedName>
    <definedName name="_xlnm._FilterDatabase" localSheetId="24" hidden="1">'S.S. DRILL'!$A$2:$C$2</definedName>
    <definedName name="_xlnm._FilterDatabase" localSheetId="26" hidden="1">'S.S.E.L. DRILL'!$A$2:$C$2</definedName>
    <definedName name="_xlnm._FilterDatabase" localSheetId="25" hidden="1">'S.S.LONG SERIES'!$A$2:$C$2</definedName>
    <definedName name="_xlnm._FilterDatabase" localSheetId="0" hidden="1">Sheet1!$A$414:$E$414</definedName>
    <definedName name="_xlnm._FilterDatabase" localSheetId="27" hidden="1">'SLOT DRILL'!$A$2:$C$2</definedName>
    <definedName name="_xlnm._FilterDatabase" localSheetId="23" hidden="1">'STUB DRILL'!$A$2:$B$2</definedName>
    <definedName name="_xlnm._FilterDatabase" localSheetId="31" hidden="1">'T.S. DRILL'!$A$73:$C$73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6" i="40" l="1"/>
  <c r="E417" i="40"/>
  <c r="E418" i="40"/>
  <c r="E419" i="40"/>
  <c r="E420" i="40"/>
  <c r="E421" i="40"/>
  <c r="E422" i="40"/>
  <c r="E423" i="40"/>
  <c r="E424" i="40"/>
  <c r="E425" i="40"/>
  <c r="E426" i="40"/>
  <c r="E427" i="40"/>
  <c r="E428" i="40"/>
  <c r="E429" i="40"/>
  <c r="E430" i="40"/>
  <c r="E431" i="40"/>
  <c r="E432" i="40"/>
  <c r="E433" i="40"/>
  <c r="E434" i="40"/>
  <c r="E435" i="40"/>
  <c r="E436" i="40"/>
  <c r="E437" i="40"/>
  <c r="E438" i="40"/>
  <c r="E439" i="40"/>
  <c r="E440" i="40"/>
  <c r="E441" i="40"/>
  <c r="E442" i="40"/>
  <c r="E443" i="40"/>
  <c r="E444" i="40"/>
  <c r="E445" i="40"/>
  <c r="E446" i="40"/>
  <c r="E447" i="40"/>
  <c r="E448" i="40"/>
  <c r="E449" i="40"/>
  <c r="E450" i="40"/>
  <c r="E451" i="40"/>
  <c r="E452" i="40"/>
  <c r="E453" i="40"/>
  <c r="E454" i="40"/>
  <c r="E455" i="40"/>
  <c r="E456" i="40"/>
  <c r="E457" i="40"/>
  <c r="E458" i="40"/>
  <c r="E459" i="40"/>
  <c r="E460" i="40"/>
  <c r="E461" i="40"/>
  <c r="E462" i="40"/>
  <c r="E463" i="40"/>
  <c r="E464" i="40"/>
  <c r="E465" i="40"/>
  <c r="E466" i="40"/>
  <c r="E467" i="40"/>
  <c r="E468" i="40"/>
  <c r="E469" i="40"/>
  <c r="E470" i="40"/>
  <c r="E471" i="40"/>
  <c r="E472" i="40"/>
  <c r="E473" i="40"/>
  <c r="E474" i="40"/>
  <c r="E475" i="40"/>
  <c r="E476" i="40"/>
  <c r="E477" i="40"/>
  <c r="E478" i="40"/>
  <c r="E479" i="40"/>
  <c r="E480" i="40"/>
  <c r="E481" i="40"/>
  <c r="E482" i="40"/>
  <c r="E483" i="40"/>
  <c r="E484" i="40"/>
  <c r="E485" i="40"/>
  <c r="E486" i="40"/>
  <c r="E487" i="40"/>
  <c r="E488" i="40"/>
  <c r="E489" i="40"/>
  <c r="E490" i="40"/>
  <c r="E491" i="40"/>
  <c r="E492" i="40"/>
  <c r="E415" i="40"/>
  <c r="E356" i="40"/>
  <c r="E357" i="40"/>
  <c r="E361" i="40"/>
  <c r="E404" i="40"/>
  <c r="E348" i="40"/>
  <c r="E349" i="40"/>
  <c r="E350" i="40"/>
  <c r="E351" i="40"/>
  <c r="E352" i="40"/>
  <c r="E353" i="40"/>
  <c r="E354" i="40"/>
  <c r="E355" i="40"/>
  <c r="E358" i="40"/>
  <c r="E359" i="40"/>
  <c r="E360" i="40"/>
  <c r="E362" i="40"/>
  <c r="E363" i="40"/>
  <c r="E364" i="40"/>
  <c r="E365" i="40"/>
  <c r="E366" i="40"/>
  <c r="E367" i="40"/>
  <c r="E368" i="40"/>
  <c r="E369" i="40"/>
  <c r="E370" i="40"/>
  <c r="E371" i="40"/>
  <c r="E372" i="40"/>
  <c r="E373" i="40"/>
  <c r="E374" i="40"/>
  <c r="E375" i="40"/>
  <c r="E376" i="40"/>
  <c r="E377" i="40"/>
  <c r="E378" i="40"/>
  <c r="E379" i="40"/>
  <c r="E380" i="40"/>
  <c r="E381" i="40"/>
  <c r="E382" i="40"/>
  <c r="E383" i="40"/>
  <c r="E384" i="40"/>
  <c r="E385" i="40"/>
  <c r="E386" i="40"/>
  <c r="E387" i="40"/>
  <c r="E388" i="40"/>
  <c r="E389" i="40"/>
  <c r="E390" i="40"/>
  <c r="E391" i="40"/>
  <c r="E392" i="40"/>
  <c r="E393" i="40"/>
  <c r="E394" i="40"/>
  <c r="E395" i="40"/>
  <c r="E396" i="40"/>
  <c r="E397" i="40"/>
  <c r="E398" i="40"/>
  <c r="E399" i="40"/>
  <c r="E400" i="40"/>
  <c r="E401" i="40"/>
  <c r="E402" i="40"/>
  <c r="E403" i="40"/>
  <c r="E405" i="40"/>
  <c r="E406" i="40"/>
  <c r="E407" i="40"/>
  <c r="E408" i="40"/>
  <c r="E409" i="40"/>
  <c r="E410" i="40"/>
  <c r="E411" i="40"/>
  <c r="E347" i="40"/>
  <c r="E309" i="40"/>
  <c r="E308" i="40"/>
  <c r="E303" i="40"/>
  <c r="E300" i="40"/>
  <c r="E298" i="40"/>
  <c r="E297" i="40"/>
  <c r="E294" i="40"/>
  <c r="E290" i="40"/>
  <c r="E289" i="40"/>
  <c r="E287" i="40"/>
  <c r="E286" i="40"/>
  <c r="E285" i="40"/>
  <c r="E284" i="40"/>
  <c r="E276" i="40"/>
  <c r="E273" i="40"/>
  <c r="E271" i="40"/>
  <c r="E266" i="40"/>
  <c r="E261" i="40"/>
  <c r="E257" i="40"/>
  <c r="E255" i="40"/>
  <c r="E254" i="40"/>
  <c r="E250" i="40"/>
  <c r="E244" i="40"/>
  <c r="E239" i="40"/>
  <c r="E235" i="40"/>
  <c r="E233" i="40"/>
  <c r="E232" i="40"/>
  <c r="E229" i="40"/>
  <c r="E228" i="40"/>
  <c r="E227" i="40"/>
  <c r="E226" i="40"/>
  <c r="E222" i="40"/>
  <c r="E220" i="40"/>
  <c r="E207" i="40"/>
  <c r="E208" i="40"/>
  <c r="E209" i="40"/>
  <c r="E210" i="40"/>
  <c r="E211" i="40"/>
  <c r="E212" i="40"/>
  <c r="E213" i="40"/>
  <c r="E214" i="40"/>
  <c r="E215" i="40"/>
  <c r="E216" i="40"/>
  <c r="E217" i="40"/>
  <c r="E218" i="40"/>
  <c r="E219" i="40"/>
  <c r="E221" i="40"/>
  <c r="E223" i="40"/>
  <c r="E224" i="40"/>
  <c r="E206" i="40"/>
  <c r="E204" i="40"/>
  <c r="E203" i="40"/>
  <c r="E195" i="40"/>
  <c r="E196" i="40"/>
  <c r="E197" i="40"/>
  <c r="E198" i="40"/>
  <c r="E199" i="40"/>
  <c r="E200" i="40"/>
  <c r="E194" i="40"/>
  <c r="E182" i="40"/>
  <c r="E183" i="40"/>
  <c r="E184" i="40"/>
  <c r="E185" i="40"/>
  <c r="E186" i="40"/>
  <c r="E187" i="40"/>
  <c r="E188" i="40"/>
  <c r="E189" i="40"/>
  <c r="E190" i="40"/>
  <c r="E181" i="40"/>
  <c r="E180" i="40"/>
  <c r="E179" i="40"/>
  <c r="E178" i="40"/>
  <c r="E168" i="40"/>
  <c r="E165" i="40"/>
  <c r="E166" i="40"/>
  <c r="E167" i="40"/>
  <c r="E169" i="40"/>
  <c r="E170" i="40"/>
  <c r="E171" i="40"/>
  <c r="E172" i="40"/>
  <c r="E173" i="40"/>
  <c r="E174" i="40"/>
  <c r="E175" i="40"/>
  <c r="E176" i="40"/>
  <c r="E164" i="40"/>
  <c r="E158" i="40"/>
  <c r="E159" i="40"/>
  <c r="E160" i="40"/>
  <c r="E161" i="40"/>
  <c r="E162" i="40"/>
  <c r="E157" i="40"/>
  <c r="E155" i="40"/>
  <c r="E144" i="40"/>
  <c r="E145" i="40"/>
  <c r="E146" i="40"/>
  <c r="E147" i="40"/>
  <c r="E148" i="40"/>
  <c r="E149" i="40"/>
  <c r="E150" i="40"/>
  <c r="E151" i="40"/>
  <c r="E152" i="40"/>
  <c r="E153" i="40"/>
  <c r="E143" i="40"/>
  <c r="E142" i="40"/>
  <c r="E141" i="40"/>
  <c r="E140" i="40"/>
  <c r="E139" i="40"/>
  <c r="E138" i="40"/>
  <c r="E115" i="40"/>
  <c r="E116" i="40"/>
  <c r="E117" i="40"/>
  <c r="E118" i="40"/>
  <c r="E119" i="40"/>
  <c r="E120" i="40"/>
  <c r="E121" i="40"/>
  <c r="E122" i="40"/>
  <c r="E123" i="40"/>
  <c r="E124" i="40"/>
  <c r="E125" i="40"/>
  <c r="E126" i="40"/>
  <c r="E127" i="40"/>
  <c r="E128" i="40"/>
  <c r="E129" i="40"/>
  <c r="E130" i="40"/>
  <c r="E131" i="40"/>
  <c r="E132" i="40"/>
  <c r="E133" i="40"/>
  <c r="E134" i="40"/>
  <c r="E135" i="40"/>
  <c r="E136" i="40"/>
  <c r="E137" i="40"/>
  <c r="E154" i="40"/>
  <c r="E156" i="40"/>
  <c r="E163" i="40"/>
  <c r="E177" i="40"/>
  <c r="E114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107" i="40"/>
  <c r="E108" i="40"/>
  <c r="E109" i="40"/>
  <c r="E110" i="40"/>
  <c r="E66" i="40"/>
  <c r="E4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3" i="40"/>
  <c r="D357" i="41" l="1"/>
  <c r="D345" i="41"/>
  <c r="D346" i="41"/>
  <c r="D347" i="41"/>
  <c r="D348" i="41"/>
  <c r="D349" i="41"/>
  <c r="D350" i="41"/>
  <c r="D351" i="41"/>
  <c r="D352" i="41"/>
  <c r="D353" i="41"/>
  <c r="D354" i="41"/>
  <c r="D355" i="41"/>
  <c r="D356" i="41"/>
  <c r="D358" i="41"/>
  <c r="D359" i="41"/>
  <c r="D360" i="41"/>
  <c r="D361" i="41"/>
  <c r="D362" i="41"/>
  <c r="D363" i="41"/>
  <c r="D364" i="41"/>
  <c r="D365" i="41"/>
  <c r="D366" i="41"/>
  <c r="D367" i="41"/>
  <c r="D368" i="41"/>
  <c r="D369" i="41"/>
  <c r="D370" i="41"/>
  <c r="D371" i="41"/>
  <c r="D372" i="41"/>
  <c r="D373" i="41"/>
  <c r="D374" i="41"/>
  <c r="D375" i="41"/>
  <c r="D376" i="41"/>
  <c r="D377" i="41"/>
  <c r="D378" i="41"/>
  <c r="D379" i="41"/>
  <c r="D380" i="41"/>
  <c r="D381" i="41"/>
  <c r="D382" i="41"/>
  <c r="D383" i="41"/>
  <c r="D384" i="41"/>
  <c r="D385" i="41"/>
  <c r="D386" i="41"/>
  <c r="D387" i="41"/>
  <c r="D388" i="41"/>
  <c r="D389" i="41"/>
  <c r="D390" i="41"/>
  <c r="D391" i="41"/>
  <c r="D392" i="41"/>
  <c r="D393" i="41"/>
  <c r="D394" i="41"/>
  <c r="D395" i="41"/>
  <c r="D396" i="41"/>
  <c r="D397" i="41"/>
  <c r="D398" i="41"/>
  <c r="D399" i="41"/>
  <c r="D400" i="41"/>
  <c r="D401" i="41"/>
  <c r="D402" i="41"/>
  <c r="D403" i="41"/>
  <c r="D404" i="41"/>
  <c r="D405" i="41"/>
  <c r="D406" i="41"/>
  <c r="D407" i="41"/>
  <c r="D408" i="41"/>
  <c r="D344" i="41"/>
  <c r="D4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3" i="41"/>
  <c r="D1500" i="41" l="1"/>
  <c r="D1499" i="41"/>
  <c r="D1498" i="41"/>
  <c r="D1497" i="41"/>
  <c r="D1496" i="41"/>
  <c r="D1495" i="41"/>
  <c r="D1494" i="41"/>
  <c r="D1493" i="41"/>
  <c r="D1492" i="41"/>
  <c r="D1491" i="41"/>
  <c r="D1490" i="41"/>
  <c r="D1489" i="41"/>
  <c r="D1488" i="41"/>
  <c r="D1487" i="41"/>
  <c r="D1486" i="41"/>
  <c r="D1485" i="41"/>
  <c r="D1484" i="41"/>
  <c r="D1483" i="41"/>
  <c r="D1482" i="41"/>
  <c r="D1478" i="41"/>
  <c r="D1477" i="41"/>
  <c r="D1476" i="41"/>
  <c r="D1475" i="41"/>
  <c r="D1474" i="41"/>
  <c r="D1473" i="41"/>
  <c r="D1472" i="41"/>
  <c r="D1471" i="41"/>
  <c r="D1470" i="41"/>
  <c r="D1469" i="41"/>
  <c r="D1468" i="41"/>
  <c r="D1467" i="41"/>
  <c r="D1466" i="41"/>
  <c r="D1465" i="41"/>
  <c r="D1464" i="41"/>
  <c r="D1463" i="41"/>
  <c r="D1462" i="41"/>
  <c r="D1461" i="41"/>
  <c r="D1460" i="41"/>
  <c r="D1459" i="41"/>
  <c r="D1458" i="41"/>
  <c r="D1457" i="41"/>
  <c r="D1456" i="41"/>
  <c r="D1455" i="41"/>
  <c r="D1454" i="41"/>
  <c r="D1453" i="41"/>
  <c r="D1452" i="41"/>
  <c r="D1451" i="41"/>
  <c r="D1450" i="41"/>
  <c r="D1449" i="41"/>
  <c r="D1448" i="41"/>
  <c r="D1447" i="41"/>
  <c r="D1446" i="41"/>
  <c r="D1445" i="41"/>
  <c r="D1444" i="41"/>
  <c r="D1443" i="41"/>
  <c r="D1442" i="41"/>
  <c r="D1441" i="41"/>
  <c r="D1440" i="41"/>
  <c r="D1439" i="41"/>
  <c r="D1438" i="41"/>
  <c r="D1437" i="41"/>
  <c r="D1436" i="41"/>
  <c r="D1435" i="41"/>
  <c r="D1434" i="41"/>
  <c r="D1433" i="41"/>
  <c r="D1432" i="41"/>
  <c r="D1431" i="41"/>
  <c r="D1430" i="41"/>
  <c r="D1429" i="41"/>
  <c r="D1428" i="41"/>
  <c r="D1427" i="41"/>
  <c r="D1426" i="41"/>
  <c r="D1425" i="41"/>
  <c r="D1421" i="41"/>
  <c r="D1420" i="41"/>
  <c r="D1419" i="41"/>
  <c r="D1418" i="41"/>
  <c r="D1417" i="41"/>
  <c r="D1416" i="41"/>
  <c r="D1415" i="41"/>
  <c r="D1414" i="41"/>
  <c r="D1413" i="41"/>
  <c r="D1412" i="41"/>
  <c r="D1411" i="41"/>
  <c r="D1410" i="41"/>
  <c r="D1409" i="41"/>
  <c r="D1408" i="41"/>
  <c r="D1407" i="41"/>
  <c r="D1406" i="41"/>
  <c r="D1405" i="41"/>
  <c r="D1404" i="41"/>
  <c r="D1403" i="41"/>
  <c r="D1400" i="41"/>
  <c r="D1399" i="41"/>
  <c r="D1396" i="41"/>
  <c r="D1395" i="41"/>
  <c r="D1394" i="41"/>
  <c r="D1393" i="41"/>
  <c r="D1390" i="41"/>
  <c r="D1389" i="41"/>
  <c r="D1388" i="41"/>
  <c r="D1387" i="41"/>
  <c r="D1386" i="41"/>
  <c r="D1385" i="41"/>
  <c r="D1384" i="41"/>
  <c r="D1383" i="41"/>
  <c r="D1380" i="41"/>
  <c r="D1379" i="41"/>
  <c r="D1378" i="41"/>
  <c r="D1377" i="41"/>
  <c r="D1374" i="41"/>
  <c r="D1373" i="41"/>
  <c r="D1372" i="41"/>
  <c r="D1371" i="41"/>
  <c r="D1370" i="41"/>
  <c r="D1369" i="41"/>
  <c r="D1368" i="41"/>
  <c r="D1365" i="41"/>
  <c r="D1364" i="41"/>
  <c r="D1363" i="41"/>
  <c r="D1362" i="41"/>
  <c r="D1361" i="41"/>
  <c r="D1357" i="41"/>
  <c r="D1356" i="41"/>
  <c r="D1355" i="41"/>
  <c r="D1354" i="41"/>
  <c r="D1353" i="41"/>
  <c r="D1352" i="41"/>
  <c r="D1351" i="41"/>
  <c r="D1350" i="41"/>
  <c r="D1349" i="41"/>
  <c r="D1348" i="41"/>
  <c r="D1347" i="41"/>
  <c r="D1346" i="41"/>
  <c r="D1345" i="41"/>
  <c r="D1344" i="41"/>
  <c r="D1343" i="41"/>
  <c r="D1342" i="41"/>
  <c r="D1341" i="41"/>
  <c r="D1340" i="41"/>
  <c r="D1339" i="41"/>
  <c r="D1338" i="41"/>
  <c r="D1337" i="41"/>
  <c r="D1336" i="41"/>
  <c r="D1332" i="41"/>
  <c r="D1331" i="41"/>
  <c r="D1328" i="41"/>
  <c r="D1327" i="41"/>
  <c r="D1326" i="41"/>
  <c r="D1323" i="41"/>
  <c r="D1322" i="41"/>
  <c r="D1321" i="41"/>
  <c r="D1320" i="41"/>
  <c r="D1319" i="41"/>
  <c r="D1318" i="41"/>
  <c r="D1317" i="41"/>
  <c r="D1316" i="41"/>
  <c r="D1315" i="41"/>
  <c r="D1314" i="41"/>
  <c r="D1313" i="41"/>
  <c r="D1312" i="41"/>
  <c r="D1311" i="41"/>
  <c r="D1310" i="41"/>
  <c r="D1309" i="41"/>
  <c r="D1308" i="41"/>
  <c r="D1307" i="41"/>
  <c r="D1306" i="41"/>
  <c r="D1305" i="41"/>
  <c r="D1304" i="41"/>
  <c r="D1303" i="41"/>
  <c r="D1302" i="41"/>
  <c r="D1301" i="41"/>
  <c r="D1300" i="41"/>
  <c r="D1299" i="41"/>
  <c r="D1298" i="41"/>
  <c r="D1297" i="41"/>
  <c r="D1296" i="41"/>
  <c r="D1292" i="41"/>
  <c r="D1291" i="41"/>
  <c r="D1290" i="41"/>
  <c r="D1289" i="41"/>
  <c r="D1288" i="41"/>
  <c r="D1287" i="41"/>
  <c r="D1286" i="41"/>
  <c r="D1285" i="41"/>
  <c r="D1284" i="41"/>
  <c r="D1283" i="41"/>
  <c r="D1282" i="41"/>
  <c r="D1281" i="41"/>
  <c r="D1280" i="41"/>
  <c r="D1276" i="41"/>
  <c r="D1275" i="41"/>
  <c r="D1274" i="41"/>
  <c r="D1273" i="41"/>
  <c r="D1272" i="41"/>
  <c r="D1271" i="41"/>
  <c r="D1267" i="41"/>
  <c r="D1266" i="41"/>
  <c r="D1262" i="41"/>
  <c r="D1261" i="41"/>
  <c r="D1260" i="41"/>
  <c r="D1259" i="41"/>
  <c r="D1258" i="41"/>
  <c r="D1257" i="41"/>
  <c r="D1256" i="41"/>
  <c r="D1255" i="41"/>
  <c r="D1254" i="41"/>
  <c r="D1253" i="41"/>
  <c r="D1249" i="41"/>
  <c r="D1248" i="41"/>
  <c r="C1247" i="41"/>
  <c r="D1247" i="41" s="1"/>
  <c r="D1246" i="41"/>
  <c r="D1245" i="41"/>
  <c r="D1244" i="41"/>
  <c r="D1243" i="41"/>
  <c r="D1242" i="41"/>
  <c r="D1241" i="41"/>
  <c r="D1240" i="41"/>
  <c r="D1239" i="41"/>
  <c r="D1238" i="41"/>
  <c r="C1238" i="41"/>
  <c r="C1237" i="41"/>
  <c r="D1237" i="41" s="1"/>
  <c r="C1236" i="41"/>
  <c r="D1236" i="41" s="1"/>
  <c r="D1235" i="41"/>
  <c r="D1234" i="41"/>
  <c r="D1233" i="41"/>
  <c r="C1232" i="41"/>
  <c r="D1232" i="41" s="1"/>
  <c r="D1231" i="41"/>
  <c r="D1230" i="41"/>
  <c r="D1229" i="41"/>
  <c r="D1228" i="41"/>
  <c r="D1227" i="41"/>
  <c r="C1226" i="41"/>
  <c r="D1226" i="41" s="1"/>
  <c r="D1225" i="41"/>
  <c r="D1224" i="41"/>
  <c r="D1223" i="41"/>
  <c r="C1222" i="41"/>
  <c r="D1222" i="41" s="1"/>
  <c r="D1221" i="41"/>
  <c r="D1220" i="41"/>
  <c r="D1219" i="41"/>
  <c r="D1218" i="41"/>
  <c r="D1217" i="41"/>
  <c r="D1216" i="41"/>
  <c r="D1215" i="41"/>
  <c r="D1214" i="41"/>
  <c r="D1213" i="41"/>
  <c r="D1212" i="41"/>
  <c r="D1211" i="41"/>
  <c r="D1210" i="41"/>
  <c r="C1209" i="41"/>
  <c r="D1209" i="41" s="1"/>
  <c r="D1208" i="41"/>
  <c r="D1207" i="41"/>
  <c r="C1206" i="41"/>
  <c r="D1206" i="41" s="1"/>
  <c r="D1205" i="41"/>
  <c r="C1204" i="41"/>
  <c r="D1204" i="41" s="1"/>
  <c r="D1203" i="41"/>
  <c r="D1202" i="41"/>
  <c r="D1201" i="41"/>
  <c r="D1200" i="41"/>
  <c r="D1199" i="41"/>
  <c r="D1198" i="41"/>
  <c r="D1197" i="41"/>
  <c r="D1196" i="41"/>
  <c r="D1195" i="41"/>
  <c r="D1194" i="41"/>
  <c r="D1193" i="41"/>
  <c r="D1192" i="41"/>
  <c r="D1191" i="41"/>
  <c r="D1190" i="41"/>
  <c r="D1189" i="41"/>
  <c r="D1188" i="41"/>
  <c r="D1187" i="41"/>
  <c r="D1186" i="41"/>
  <c r="D1185" i="41"/>
  <c r="D1184" i="41"/>
  <c r="C1183" i="41"/>
  <c r="D1183" i="41" s="1"/>
  <c r="D1182" i="41"/>
  <c r="D1181" i="41"/>
  <c r="D1180" i="41"/>
  <c r="D1179" i="41"/>
  <c r="C1178" i="41"/>
  <c r="D1178" i="41" s="1"/>
  <c r="D1177" i="41"/>
  <c r="C1176" i="41"/>
  <c r="D1176" i="41" s="1"/>
  <c r="D1175" i="41"/>
  <c r="D1174" i="41"/>
  <c r="D1173" i="41"/>
  <c r="D1172" i="41"/>
  <c r="D1171" i="41"/>
  <c r="D1170" i="41"/>
  <c r="D1169" i="41"/>
  <c r="C1168" i="41"/>
  <c r="D1168" i="41" s="1"/>
  <c r="D1167" i="41"/>
  <c r="C1167" i="41"/>
  <c r="D1166" i="41"/>
  <c r="D1165" i="41"/>
  <c r="D1164" i="41"/>
  <c r="D1163" i="41"/>
  <c r="D1162" i="41"/>
  <c r="D1161" i="41"/>
  <c r="D1160" i="41"/>
  <c r="D1159" i="41"/>
  <c r="D1158" i="41"/>
  <c r="C1157" i="41"/>
  <c r="D1157" i="41" s="1"/>
  <c r="D1156" i="41"/>
  <c r="D1155" i="41"/>
  <c r="D1154" i="41"/>
  <c r="D1153" i="41"/>
  <c r="D1152" i="41"/>
  <c r="D1151" i="41"/>
  <c r="D1150" i="41"/>
  <c r="D1149" i="41"/>
  <c r="D1148" i="41"/>
  <c r="D1147" i="41"/>
  <c r="D1146" i="41"/>
  <c r="D1145" i="41"/>
  <c r="D1144" i="41"/>
  <c r="C1144" i="41"/>
  <c r="C1143" i="41"/>
  <c r="D1143" i="41" s="1"/>
  <c r="D1142" i="41"/>
  <c r="D1141" i="41"/>
  <c r="D1140" i="41"/>
  <c r="C1139" i="41"/>
  <c r="D1139" i="41" s="1"/>
  <c r="D1138" i="41"/>
  <c r="D1137" i="41"/>
  <c r="D1136" i="41"/>
  <c r="D1135" i="41"/>
  <c r="D1134" i="41"/>
  <c r="D1133" i="41"/>
  <c r="D1132" i="41"/>
  <c r="C1131" i="41"/>
  <c r="D1131" i="41" s="1"/>
  <c r="D1130" i="41"/>
  <c r="D1129" i="41"/>
  <c r="D1128" i="41"/>
  <c r="D1127" i="41"/>
  <c r="D1126" i="41"/>
  <c r="D1125" i="41"/>
  <c r="D1124" i="41"/>
  <c r="D1123" i="41"/>
  <c r="D1122" i="41"/>
  <c r="D1121" i="41"/>
  <c r="D1120" i="41"/>
  <c r="D1119" i="41"/>
  <c r="D1118" i="41"/>
  <c r="D1117" i="41"/>
  <c r="D1116" i="41"/>
  <c r="D1115" i="41"/>
  <c r="D1114" i="41"/>
  <c r="D1113" i="41"/>
  <c r="D1112" i="41"/>
  <c r="D1111" i="41"/>
  <c r="C1110" i="41"/>
  <c r="D1110" i="41" s="1"/>
  <c r="D1109" i="41"/>
  <c r="D1108" i="41"/>
  <c r="D1107" i="41"/>
  <c r="D1106" i="41"/>
  <c r="D1105" i="41"/>
  <c r="D1104" i="41"/>
  <c r="D1103" i="41"/>
  <c r="D1102" i="41"/>
  <c r="C1101" i="41"/>
  <c r="D1101" i="41" s="1"/>
  <c r="D1100" i="41"/>
  <c r="C1099" i="41"/>
  <c r="D1099" i="41" s="1"/>
  <c r="D1098" i="41"/>
  <c r="C1097" i="41"/>
  <c r="D1097" i="41" s="1"/>
  <c r="D1096" i="41"/>
  <c r="D1095" i="41"/>
  <c r="D1094" i="41"/>
  <c r="D1093" i="41"/>
  <c r="C1092" i="41"/>
  <c r="D1092" i="41" s="1"/>
  <c r="D1091" i="41"/>
  <c r="D1090" i="41"/>
  <c r="D1089" i="41"/>
  <c r="D1088" i="41"/>
  <c r="C1087" i="41"/>
  <c r="D1087" i="41" s="1"/>
  <c r="D1086" i="41"/>
  <c r="D1085" i="41"/>
  <c r="D1084" i="41"/>
  <c r="D1083" i="41"/>
  <c r="D1082" i="41"/>
  <c r="D1081" i="41"/>
  <c r="D1080" i="41"/>
  <c r="D1079" i="41"/>
  <c r="D1078" i="41"/>
  <c r="C1077" i="41"/>
  <c r="D1077" i="41" s="1"/>
  <c r="D1076" i="41"/>
  <c r="D1075" i="41"/>
  <c r="D1074" i="41"/>
  <c r="D1073" i="41"/>
  <c r="D1072" i="41"/>
  <c r="D1071" i="41"/>
  <c r="D1070" i="41"/>
  <c r="C1069" i="41"/>
  <c r="D1069" i="41" s="1"/>
  <c r="D1068" i="41"/>
  <c r="D1067" i="41"/>
  <c r="D1066" i="41"/>
  <c r="D1065" i="41"/>
  <c r="D1064" i="41"/>
  <c r="D1063" i="41"/>
  <c r="D1062" i="41"/>
  <c r="D1061" i="41"/>
  <c r="C1060" i="41"/>
  <c r="D1060" i="41" s="1"/>
  <c r="D1059" i="41"/>
  <c r="D1058" i="41"/>
  <c r="D1057" i="41"/>
  <c r="D1056" i="41"/>
  <c r="C1055" i="41"/>
  <c r="D1055" i="41" s="1"/>
  <c r="D1054" i="41"/>
  <c r="D1053" i="41"/>
  <c r="D1052" i="41"/>
  <c r="D1051" i="41"/>
  <c r="D1050" i="41"/>
  <c r="D1049" i="41"/>
  <c r="D1048" i="41"/>
  <c r="D1047" i="41"/>
  <c r="D1046" i="41"/>
  <c r="D1045" i="41"/>
  <c r="D1044" i="41"/>
  <c r="D1043" i="41"/>
  <c r="D1042" i="41"/>
  <c r="D1041" i="41"/>
  <c r="C1040" i="41"/>
  <c r="D1040" i="41" s="1"/>
  <c r="D1039" i="41"/>
  <c r="D1038" i="41"/>
  <c r="D1037" i="41"/>
  <c r="D1036" i="41"/>
  <c r="D1035" i="41"/>
  <c r="D1034" i="41"/>
  <c r="D1033" i="41"/>
  <c r="D1032" i="41"/>
  <c r="D1031" i="41"/>
  <c r="C1030" i="41"/>
  <c r="D1030" i="41" s="1"/>
  <c r="C1029" i="41"/>
  <c r="D1029" i="41" s="1"/>
  <c r="D1028" i="41"/>
  <c r="D1027" i="41"/>
  <c r="D1026" i="41"/>
  <c r="D1025" i="41"/>
  <c r="D1024" i="41"/>
  <c r="D1023" i="41"/>
  <c r="D1022" i="41"/>
  <c r="D1021" i="41"/>
  <c r="D1020" i="41"/>
  <c r="D1019" i="41"/>
  <c r="D1018" i="41"/>
  <c r="D1017" i="41"/>
  <c r="D1016" i="41"/>
  <c r="D1015" i="41"/>
  <c r="C1014" i="41"/>
  <c r="D1014" i="41" s="1"/>
  <c r="D1013" i="41"/>
  <c r="D1012" i="41"/>
  <c r="C1011" i="41"/>
  <c r="D1011" i="41" s="1"/>
  <c r="D1010" i="41"/>
  <c r="D1009" i="41"/>
  <c r="C1008" i="41"/>
  <c r="D1008" i="41" s="1"/>
  <c r="D1007" i="41"/>
  <c r="D1006" i="41"/>
  <c r="D1005" i="41"/>
  <c r="D1004" i="41"/>
  <c r="D1003" i="41"/>
  <c r="C1001" i="41"/>
  <c r="D1001" i="41" s="1"/>
  <c r="C1000" i="41"/>
  <c r="D1000" i="41" s="1"/>
  <c r="D999" i="41"/>
  <c r="C998" i="41"/>
  <c r="D998" i="41" s="1"/>
  <c r="D997" i="41"/>
  <c r="C995" i="41"/>
  <c r="C996" i="41" s="1"/>
  <c r="D996" i="41" s="1"/>
  <c r="D994" i="41"/>
  <c r="D993" i="41"/>
  <c r="D992" i="41"/>
  <c r="D991" i="41"/>
  <c r="D990" i="41"/>
  <c r="D989" i="41"/>
  <c r="D988" i="41"/>
  <c r="D987" i="41"/>
  <c r="D986" i="41"/>
  <c r="D985" i="41"/>
  <c r="D984" i="41"/>
  <c r="D983" i="41"/>
  <c r="D982" i="41"/>
  <c r="D981" i="41"/>
  <c r="D980" i="41"/>
  <c r="D979" i="41"/>
  <c r="C978" i="41"/>
  <c r="D978" i="41" s="1"/>
  <c r="D977" i="41"/>
  <c r="D976" i="41"/>
  <c r="D975" i="41"/>
  <c r="D974" i="41"/>
  <c r="D973" i="41"/>
  <c r="D972" i="41"/>
  <c r="D971" i="41"/>
  <c r="D970" i="41"/>
  <c r="C969" i="41"/>
  <c r="D969" i="41" s="1"/>
  <c r="D968" i="41"/>
  <c r="D967" i="41"/>
  <c r="C966" i="41"/>
  <c r="D966" i="41" s="1"/>
  <c r="D965" i="41"/>
  <c r="D964" i="41"/>
  <c r="D963" i="41"/>
  <c r="C962" i="41"/>
  <c r="D962" i="41" s="1"/>
  <c r="D961" i="41"/>
  <c r="D960" i="41"/>
  <c r="D959" i="41"/>
  <c r="C958" i="41"/>
  <c r="D958" i="41" s="1"/>
  <c r="D957" i="41"/>
  <c r="C956" i="41"/>
  <c r="D956" i="41" s="1"/>
  <c r="D955" i="41"/>
  <c r="D954" i="41"/>
  <c r="C953" i="41"/>
  <c r="D953" i="41" s="1"/>
  <c r="D952" i="41"/>
  <c r="D951" i="41"/>
  <c r="C950" i="41"/>
  <c r="D950" i="41" s="1"/>
  <c r="D949" i="41"/>
  <c r="D948" i="41"/>
  <c r="D947" i="41"/>
  <c r="D946" i="41"/>
  <c r="D945" i="41"/>
  <c r="D944" i="41"/>
  <c r="D943" i="41"/>
  <c r="D942" i="41"/>
  <c r="D941" i="41"/>
  <c r="D940" i="41"/>
  <c r="D939" i="41"/>
  <c r="D938" i="41"/>
  <c r="D937" i="41"/>
  <c r="D936" i="41"/>
  <c r="D935" i="41"/>
  <c r="D934" i="41"/>
  <c r="D933" i="41"/>
  <c r="D932" i="41"/>
  <c r="D931" i="41"/>
  <c r="D930" i="41"/>
  <c r="D929" i="41"/>
  <c r="D928" i="41"/>
  <c r="D927" i="41"/>
  <c r="D926" i="41"/>
  <c r="D925" i="41"/>
  <c r="C924" i="41"/>
  <c r="D924" i="41" s="1"/>
  <c r="D923" i="41"/>
  <c r="D922" i="41"/>
  <c r="D921" i="41"/>
  <c r="D920" i="41"/>
  <c r="D919" i="41"/>
  <c r="D918" i="41"/>
  <c r="D917" i="41"/>
  <c r="D916" i="41"/>
  <c r="D915" i="41"/>
  <c r="D914" i="41"/>
  <c r="D913" i="41"/>
  <c r="D912" i="41"/>
  <c r="D911" i="41"/>
  <c r="C910" i="41"/>
  <c r="D910" i="41" s="1"/>
  <c r="D909" i="41"/>
  <c r="D908" i="41"/>
  <c r="D907" i="41"/>
  <c r="D906" i="41"/>
  <c r="D905" i="41"/>
  <c r="D904" i="41"/>
  <c r="D903" i="41"/>
  <c r="D902" i="41"/>
  <c r="D901" i="41"/>
  <c r="D900" i="41"/>
  <c r="D899" i="41"/>
  <c r="D898" i="41"/>
  <c r="D897" i="41"/>
  <c r="D896" i="41"/>
  <c r="D895" i="41"/>
  <c r="D894" i="41"/>
  <c r="D893" i="41"/>
  <c r="D892" i="41"/>
  <c r="C891" i="41"/>
  <c r="D891" i="41" s="1"/>
  <c r="C890" i="41"/>
  <c r="D890" i="41" s="1"/>
  <c r="D889" i="41"/>
  <c r="D888" i="41"/>
  <c r="D887" i="41"/>
  <c r="D886" i="41"/>
  <c r="D885" i="41"/>
  <c r="D884" i="41"/>
  <c r="D883" i="41"/>
  <c r="D882" i="41"/>
  <c r="D881" i="41"/>
  <c r="D880" i="41"/>
  <c r="D879" i="41"/>
  <c r="D878" i="41"/>
  <c r="D877" i="41"/>
  <c r="D876" i="41"/>
  <c r="D875" i="41"/>
  <c r="D874" i="41"/>
  <c r="D873" i="41"/>
  <c r="D872" i="41"/>
  <c r="D871" i="41"/>
  <c r="D870" i="41"/>
  <c r="C869" i="41"/>
  <c r="D869" i="41" s="1"/>
  <c r="D868" i="41"/>
  <c r="D867" i="41"/>
  <c r="D866" i="41"/>
  <c r="D865" i="41"/>
  <c r="D864" i="41"/>
  <c r="D863" i="41"/>
  <c r="D862" i="41"/>
  <c r="D861" i="41"/>
  <c r="D860" i="41"/>
  <c r="D859" i="41"/>
  <c r="D858" i="41"/>
  <c r="D857" i="41"/>
  <c r="D856" i="41"/>
  <c r="C855" i="41"/>
  <c r="D855" i="41" s="1"/>
  <c r="C854" i="41"/>
  <c r="D854" i="41" s="1"/>
  <c r="C853" i="41"/>
  <c r="D853" i="41" s="1"/>
  <c r="D852" i="41"/>
  <c r="D851" i="41"/>
  <c r="D850" i="41"/>
  <c r="D849" i="41"/>
  <c r="D848" i="41"/>
  <c r="D847" i="41"/>
  <c r="D846" i="41"/>
  <c r="D845" i="41"/>
  <c r="C844" i="41"/>
  <c r="D844" i="41" s="1"/>
  <c r="D843" i="41"/>
  <c r="D842" i="41"/>
  <c r="D841" i="41"/>
  <c r="D840" i="41"/>
  <c r="D839" i="41"/>
  <c r="D838" i="41"/>
  <c r="C837" i="41"/>
  <c r="D837" i="41" s="1"/>
  <c r="C836" i="41"/>
  <c r="D836" i="41" s="1"/>
  <c r="D835" i="41"/>
  <c r="D834" i="41"/>
  <c r="D833" i="41"/>
  <c r="D832" i="41"/>
  <c r="D831" i="41"/>
  <c r="D830" i="41"/>
  <c r="D829" i="41"/>
  <c r="D828" i="41"/>
  <c r="C827" i="41"/>
  <c r="D827" i="41" s="1"/>
  <c r="C826" i="41"/>
  <c r="D826" i="41" s="1"/>
  <c r="D825" i="41"/>
  <c r="D824" i="41"/>
  <c r="D823" i="41"/>
  <c r="D822" i="41"/>
  <c r="D821" i="41"/>
  <c r="D820" i="41"/>
  <c r="D819" i="41"/>
  <c r="D818" i="41"/>
  <c r="D817" i="41"/>
  <c r="D816" i="41"/>
  <c r="D815" i="41"/>
  <c r="D814" i="41"/>
  <c r="C813" i="41"/>
  <c r="D813" i="41" s="1"/>
  <c r="D812" i="41"/>
  <c r="D811" i="41"/>
  <c r="D810" i="41"/>
  <c r="C809" i="41"/>
  <c r="D809" i="41" s="1"/>
  <c r="D808" i="41"/>
  <c r="D807" i="41"/>
  <c r="D806" i="41"/>
  <c r="D805" i="41"/>
  <c r="D804" i="41"/>
  <c r="D803" i="41"/>
  <c r="C802" i="41"/>
  <c r="D802" i="41" s="1"/>
  <c r="D801" i="41"/>
  <c r="D800" i="41"/>
  <c r="D799" i="41"/>
  <c r="D798" i="41"/>
  <c r="C797" i="41"/>
  <c r="D797" i="41" s="1"/>
  <c r="D796" i="41"/>
  <c r="D795" i="41"/>
  <c r="D794" i="41"/>
  <c r="C793" i="41"/>
  <c r="D793" i="41" s="1"/>
  <c r="D792" i="41"/>
  <c r="D791" i="41"/>
  <c r="D790" i="41"/>
  <c r="D789" i="41"/>
  <c r="D788" i="41"/>
  <c r="D787" i="41"/>
  <c r="D786" i="41"/>
  <c r="D785" i="41"/>
  <c r="C784" i="41"/>
  <c r="D784" i="41" s="1"/>
  <c r="D783" i="41"/>
  <c r="D782" i="41"/>
  <c r="D781" i="41"/>
  <c r="D780" i="41"/>
  <c r="D779" i="41"/>
  <c r="D778" i="41"/>
  <c r="D777" i="41"/>
  <c r="D776" i="41"/>
  <c r="D775" i="41"/>
  <c r="D774" i="41"/>
  <c r="D773" i="41"/>
  <c r="C772" i="41"/>
  <c r="D772" i="41" s="1"/>
  <c r="D771" i="41"/>
  <c r="D770" i="41"/>
  <c r="D769" i="41"/>
  <c r="C768" i="41"/>
  <c r="D768" i="41" s="1"/>
  <c r="D767" i="41"/>
  <c r="D766" i="41"/>
  <c r="D765" i="41"/>
  <c r="C764" i="41"/>
  <c r="D764" i="41" s="1"/>
  <c r="C763" i="41"/>
  <c r="D763" i="41" s="1"/>
  <c r="D762" i="41"/>
  <c r="D761" i="41"/>
  <c r="D760" i="41"/>
  <c r="D759" i="41"/>
  <c r="D758" i="41"/>
  <c r="D757" i="41"/>
  <c r="D756" i="41"/>
  <c r="D755" i="41"/>
  <c r="D754" i="41"/>
  <c r="D753" i="41"/>
  <c r="D752" i="41"/>
  <c r="D751" i="41"/>
  <c r="D747" i="41"/>
  <c r="D746" i="41"/>
  <c r="D745" i="41"/>
  <c r="D744" i="41"/>
  <c r="D743" i="41"/>
  <c r="D742" i="41"/>
  <c r="D741" i="41"/>
  <c r="D738" i="41"/>
  <c r="D737" i="41"/>
  <c r="D736" i="41"/>
  <c r="D735" i="41"/>
  <c r="D734" i="41"/>
  <c r="D733" i="41"/>
  <c r="D732" i="41"/>
  <c r="D731" i="41"/>
  <c r="D730" i="41"/>
  <c r="D729" i="41"/>
  <c r="D728" i="41"/>
  <c r="D727" i="41"/>
  <c r="D726" i="41"/>
  <c r="D725" i="41"/>
  <c r="D724" i="41"/>
  <c r="D723" i="41"/>
  <c r="D722" i="41"/>
  <c r="D721" i="41"/>
  <c r="D720" i="41"/>
  <c r="D719" i="41"/>
  <c r="D718" i="41"/>
  <c r="D711" i="41"/>
  <c r="D710" i="41"/>
  <c r="D709" i="41"/>
  <c r="D708" i="41"/>
  <c r="D707" i="41"/>
  <c r="D706" i="41"/>
  <c r="D705" i="41"/>
  <c r="D704" i="41"/>
  <c r="D703" i="41"/>
  <c r="D702" i="41"/>
  <c r="D701" i="41"/>
  <c r="D700" i="41"/>
  <c r="D699" i="41"/>
  <c r="D698" i="41"/>
  <c r="D697" i="41"/>
  <c r="D696" i="41"/>
  <c r="D695" i="41"/>
  <c r="D694" i="41"/>
  <c r="D693" i="41"/>
  <c r="D692" i="41"/>
  <c r="D691" i="41"/>
  <c r="D690" i="41"/>
  <c r="D689" i="41"/>
  <c r="D688" i="41"/>
  <c r="D687" i="41"/>
  <c r="D686" i="41"/>
  <c r="D685" i="41"/>
  <c r="D684" i="41"/>
  <c r="D683" i="41"/>
  <c r="D682" i="41"/>
  <c r="D681" i="41"/>
  <c r="D680" i="41"/>
  <c r="D679" i="41"/>
  <c r="D678" i="41"/>
  <c r="D677" i="41"/>
  <c r="D676" i="41"/>
  <c r="D675" i="41"/>
  <c r="D674" i="41"/>
  <c r="D673" i="41"/>
  <c r="D672" i="41"/>
  <c r="D671" i="41"/>
  <c r="D670" i="41"/>
  <c r="D669" i="41"/>
  <c r="D668" i="41"/>
  <c r="D667" i="41"/>
  <c r="D666" i="41"/>
  <c r="D665" i="41"/>
  <c r="D664" i="41"/>
  <c r="D661" i="41"/>
  <c r="D658" i="41"/>
  <c r="D657" i="41"/>
  <c r="D656" i="41"/>
  <c r="D652" i="41"/>
  <c r="D651" i="41"/>
  <c r="D650" i="41"/>
  <c r="D647" i="41"/>
  <c r="D646" i="41"/>
  <c r="D645" i="41"/>
  <c r="D644" i="41"/>
  <c r="D643" i="41"/>
  <c r="D642" i="41"/>
  <c r="D641" i="41"/>
  <c r="D640" i="41"/>
  <c r="D639" i="41"/>
  <c r="D638" i="41"/>
  <c r="D637" i="41"/>
  <c r="D636" i="41"/>
  <c r="D635" i="41"/>
  <c r="D634" i="41"/>
  <c r="D633" i="41"/>
  <c r="D632" i="41"/>
  <c r="D631" i="41"/>
  <c r="D630" i="41"/>
  <c r="D629" i="41"/>
  <c r="D628" i="41"/>
  <c r="D627" i="41"/>
  <c r="D626" i="41"/>
  <c r="D625" i="41"/>
  <c r="D624" i="41"/>
  <c r="D623" i="41"/>
  <c r="D622" i="41"/>
  <c r="D621" i="41"/>
  <c r="D620" i="41"/>
  <c r="D619" i="41"/>
  <c r="D618" i="41"/>
  <c r="D617" i="41"/>
  <c r="D616" i="41"/>
  <c r="D615" i="41"/>
  <c r="D614" i="41"/>
  <c r="D613" i="41"/>
  <c r="D612" i="41"/>
  <c r="D611" i="41"/>
  <c r="D610" i="41"/>
  <c r="D609" i="41"/>
  <c r="D608" i="41"/>
  <c r="D607" i="41"/>
  <c r="D604" i="41"/>
  <c r="D603" i="41"/>
  <c r="D602" i="41"/>
  <c r="D601" i="41"/>
  <c r="D600" i="41"/>
  <c r="D599" i="41"/>
  <c r="D598" i="41"/>
  <c r="D595" i="41"/>
  <c r="D590" i="41"/>
  <c r="D589" i="41"/>
  <c r="D588" i="41"/>
  <c r="D587" i="41"/>
  <c r="D586" i="41"/>
  <c r="D585" i="41"/>
  <c r="D584" i="41"/>
  <c r="D583" i="41"/>
  <c r="D582" i="41"/>
  <c r="D581" i="41"/>
  <c r="D580" i="41"/>
  <c r="D579" i="41"/>
  <c r="D578" i="41"/>
  <c r="D577" i="41"/>
  <c r="D576" i="41"/>
  <c r="D575" i="41"/>
  <c r="D574" i="41"/>
  <c r="D573" i="41"/>
  <c r="D572" i="41"/>
  <c r="D571" i="41"/>
  <c r="D570" i="41"/>
  <c r="D569" i="41"/>
  <c r="D568" i="41"/>
  <c r="D567" i="41"/>
  <c r="D566" i="41"/>
  <c r="D565" i="41"/>
  <c r="D564" i="41"/>
  <c r="D563" i="41"/>
  <c r="D562" i="41"/>
  <c r="D561" i="41"/>
  <c r="D560" i="41"/>
  <c r="D559" i="41"/>
  <c r="D558" i="41"/>
  <c r="D557" i="41"/>
  <c r="D556" i="41"/>
  <c r="D528" i="41"/>
  <c r="D525" i="41"/>
  <c r="D524" i="41"/>
  <c r="D523" i="41"/>
  <c r="D522" i="41"/>
  <c r="D521" i="41"/>
  <c r="D520" i="41"/>
  <c r="D519" i="41"/>
  <c r="D518" i="41"/>
  <c r="D517" i="41"/>
  <c r="D516" i="41"/>
  <c r="D515" i="41"/>
  <c r="D514" i="41"/>
  <c r="D513" i="41"/>
  <c r="D512" i="41"/>
  <c r="D511" i="41"/>
  <c r="D508" i="41"/>
  <c r="D507" i="41"/>
  <c r="D506" i="41"/>
  <c r="D505" i="41"/>
  <c r="D504" i="41"/>
  <c r="D503" i="41"/>
  <c r="D502" i="41"/>
  <c r="D501" i="41"/>
  <c r="D500" i="41"/>
  <c r="D499" i="41"/>
  <c r="D498" i="41"/>
  <c r="D497" i="41"/>
  <c r="D496" i="41"/>
  <c r="D495" i="41"/>
  <c r="D494" i="41"/>
  <c r="D490" i="41"/>
  <c r="D489" i="41"/>
  <c r="D488" i="41"/>
  <c r="D487" i="41"/>
  <c r="D486" i="41"/>
  <c r="D485" i="41"/>
  <c r="D484" i="41"/>
  <c r="D483" i="41"/>
  <c r="D482" i="41"/>
  <c r="D481" i="41"/>
  <c r="D480" i="41"/>
  <c r="D479" i="41"/>
  <c r="D478" i="41"/>
  <c r="D477" i="41"/>
  <c r="D476" i="41"/>
  <c r="D475" i="41"/>
  <c r="D474" i="41"/>
  <c r="D473" i="41"/>
  <c r="D472" i="41"/>
  <c r="D471" i="41"/>
  <c r="D470" i="41"/>
  <c r="D469" i="41"/>
  <c r="D468" i="41"/>
  <c r="D467" i="41"/>
  <c r="D466" i="41"/>
  <c r="D465" i="41"/>
  <c r="D464" i="41"/>
  <c r="D463" i="41"/>
  <c r="D462" i="41"/>
  <c r="D461" i="41"/>
  <c r="D460" i="41"/>
  <c r="D459" i="41"/>
  <c r="D458" i="41"/>
  <c r="D457" i="41"/>
  <c r="D456" i="41"/>
  <c r="D455" i="41"/>
  <c r="D454" i="41"/>
  <c r="D453" i="41"/>
  <c r="D452" i="41"/>
  <c r="D451" i="41"/>
  <c r="D450" i="41"/>
  <c r="D449" i="41"/>
  <c r="D448" i="41"/>
  <c r="D447" i="41"/>
  <c r="D446" i="41"/>
  <c r="D445" i="41"/>
  <c r="D444" i="41"/>
  <c r="D443" i="41"/>
  <c r="D442" i="41"/>
  <c r="D441" i="41"/>
  <c r="D440" i="41"/>
  <c r="D439" i="41"/>
  <c r="D438" i="41"/>
  <c r="D437" i="41"/>
  <c r="D436" i="41"/>
  <c r="D435" i="41"/>
  <c r="D434" i="41"/>
  <c r="D433" i="41"/>
  <c r="D432" i="41"/>
  <c r="D431" i="41"/>
  <c r="D430" i="41"/>
  <c r="D429" i="41"/>
  <c r="D428" i="41"/>
  <c r="D427" i="41"/>
  <c r="D426" i="41"/>
  <c r="D425" i="41"/>
  <c r="D424" i="41"/>
  <c r="D423" i="41"/>
  <c r="D422" i="41"/>
  <c r="D421" i="41"/>
  <c r="D420" i="41"/>
  <c r="D419" i="41"/>
  <c r="D418" i="41"/>
  <c r="D417" i="41"/>
  <c r="D416" i="41"/>
  <c r="D415" i="41"/>
  <c r="D414" i="41"/>
  <c r="D413" i="41"/>
  <c r="D412" i="41"/>
  <c r="D340" i="41"/>
  <c r="D339" i="41"/>
  <c r="D338" i="41"/>
  <c r="D337" i="41"/>
  <c r="D336" i="41"/>
  <c r="D335" i="41"/>
  <c r="D334" i="41"/>
  <c r="D333" i="41"/>
  <c r="D332" i="41"/>
  <c r="D331" i="41"/>
  <c r="D330" i="41"/>
  <c r="D329" i="41"/>
  <c r="D328" i="41"/>
  <c r="D327" i="41"/>
  <c r="D326" i="41"/>
  <c r="D325" i="41"/>
  <c r="D321" i="41"/>
  <c r="D320" i="41"/>
  <c r="D319" i="41"/>
  <c r="D310" i="41"/>
  <c r="D309" i="41"/>
  <c r="D308" i="41"/>
  <c r="D307" i="41"/>
  <c r="D306" i="41"/>
  <c r="D305" i="41"/>
  <c r="D304" i="41"/>
  <c r="D303" i="41"/>
  <c r="D302" i="41"/>
  <c r="D301" i="41"/>
  <c r="D300" i="41"/>
  <c r="D299" i="41"/>
  <c r="D298" i="41"/>
  <c r="D297" i="41"/>
  <c r="D296" i="41"/>
  <c r="D295" i="41"/>
  <c r="D294" i="41"/>
  <c r="D293" i="41"/>
  <c r="D292" i="41"/>
  <c r="D291" i="41"/>
  <c r="D290" i="41"/>
  <c r="D289" i="41"/>
  <c r="D288" i="41"/>
  <c r="D287" i="41"/>
  <c r="D286" i="41"/>
  <c r="D285" i="41"/>
  <c r="D284" i="41"/>
  <c r="D283" i="41"/>
  <c r="D282" i="41"/>
  <c r="D281" i="41"/>
  <c r="D280" i="41"/>
  <c r="D279" i="41"/>
  <c r="D278" i="41"/>
  <c r="D277" i="41"/>
  <c r="D276" i="41"/>
  <c r="D275" i="41"/>
  <c r="D274" i="41"/>
  <c r="D273" i="41"/>
  <c r="D272" i="41"/>
  <c r="D271" i="41"/>
  <c r="D270" i="41"/>
  <c r="D269" i="41"/>
  <c r="D268" i="41"/>
  <c r="D267" i="41"/>
  <c r="D266" i="41"/>
  <c r="D265" i="41"/>
  <c r="D264" i="41"/>
  <c r="D263" i="41"/>
  <c r="D262" i="41"/>
  <c r="D261" i="41"/>
  <c r="D260" i="41"/>
  <c r="D259" i="41"/>
  <c r="D258" i="41"/>
  <c r="D257" i="41"/>
  <c r="D256" i="41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D240" i="41"/>
  <c r="D239" i="41"/>
  <c r="D238" i="41"/>
  <c r="D237" i="41"/>
  <c r="D236" i="41"/>
  <c r="D235" i="41"/>
  <c r="D234" i="41"/>
  <c r="D233" i="41"/>
  <c r="D232" i="41"/>
  <c r="D231" i="41"/>
  <c r="D230" i="41"/>
  <c r="D229" i="41"/>
  <c r="D228" i="41"/>
  <c r="D227" i="41"/>
  <c r="D226" i="41"/>
  <c r="D225" i="41"/>
  <c r="D224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E754" i="40"/>
  <c r="E755" i="40"/>
  <c r="E756" i="40"/>
  <c r="E816" i="40"/>
  <c r="E817" i="40"/>
  <c r="E760" i="40"/>
  <c r="E761" i="40"/>
  <c r="E757" i="40"/>
  <c r="E759" i="40"/>
  <c r="E772" i="40"/>
  <c r="E774" i="40"/>
  <c r="E783" i="40"/>
  <c r="E784" i="40"/>
  <c r="E767" i="40"/>
  <c r="E768" i="40"/>
  <c r="E787" i="40"/>
  <c r="E788" i="40"/>
  <c r="E791" i="40"/>
  <c r="E790" i="40"/>
  <c r="E792" i="40"/>
  <c r="E796" i="40"/>
  <c r="E797" i="40"/>
  <c r="E799" i="40"/>
  <c r="E805" i="40"/>
  <c r="E806" i="40"/>
  <c r="E770" i="40"/>
  <c r="E811" i="40"/>
  <c r="E812" i="40"/>
  <c r="E818" i="40"/>
  <c r="E819" i="40"/>
  <c r="E820" i="40"/>
  <c r="E867" i="40"/>
  <c r="E821" i="40"/>
  <c r="E822" i="40"/>
  <c r="E823" i="40"/>
  <c r="E824" i="40"/>
  <c r="E825" i="40"/>
  <c r="E829" i="40"/>
  <c r="E830" i="40"/>
  <c r="E834" i="40"/>
  <c r="E835" i="40"/>
  <c r="E840" i="40"/>
  <c r="E841" i="40"/>
  <c r="E843" i="40"/>
  <c r="E844" i="40"/>
  <c r="E852" i="40"/>
  <c r="E857" i="40"/>
  <c r="E862" i="40"/>
  <c r="E861" i="40"/>
  <c r="E863" i="40"/>
  <c r="E864" i="40"/>
  <c r="E871" i="40"/>
  <c r="E872" i="40"/>
  <c r="E879" i="40"/>
  <c r="E877" i="40"/>
  <c r="E878" i="40"/>
  <c r="E880" i="40"/>
  <c r="E882" i="40"/>
  <c r="E883" i="40"/>
  <c r="E884" i="40"/>
  <c r="E890" i="40"/>
  <c r="E893" i="40"/>
  <c r="E894" i="40"/>
  <c r="E897" i="40"/>
  <c r="E898" i="40"/>
  <c r="E899" i="40"/>
  <c r="E900" i="40"/>
  <c r="E869" i="40"/>
  <c r="E902" i="40"/>
  <c r="E904" i="40"/>
  <c r="E905" i="40"/>
  <c r="E909" i="40"/>
  <c r="E916" i="40"/>
  <c r="E910" i="40"/>
  <c r="E912" i="40"/>
  <c r="E913" i="40"/>
  <c r="E915" i="40"/>
  <c r="E917" i="40"/>
  <c r="E922" i="40"/>
  <c r="E918" i="40"/>
  <c r="E920" i="40"/>
  <c r="E921" i="40"/>
  <c r="E927" i="40"/>
  <c r="E926" i="40"/>
  <c r="E928" i="40"/>
  <c r="E929" i="40"/>
  <c r="E930" i="40"/>
  <c r="E931" i="40"/>
  <c r="E932" i="40"/>
  <c r="E938" i="40"/>
  <c r="E945" i="40"/>
  <c r="E946" i="40"/>
  <c r="E952" i="40"/>
  <c r="E954" i="40"/>
  <c r="E960" i="40"/>
  <c r="E961" i="40"/>
  <c r="E963" i="40"/>
  <c r="E974" i="40"/>
  <c r="E973" i="40"/>
  <c r="E979" i="40"/>
  <c r="E982" i="40"/>
  <c r="E981" i="40"/>
  <c r="E983" i="40"/>
  <c r="E986" i="40"/>
  <c r="E987" i="40"/>
  <c r="E988" i="40"/>
  <c r="E989" i="40"/>
  <c r="E991" i="40"/>
  <c r="E992" i="40"/>
  <c r="E993" i="40"/>
  <c r="E996" i="40"/>
  <c r="E1002" i="40"/>
  <c r="E1003" i="40"/>
  <c r="E1004" i="40"/>
  <c r="E1005" i="40"/>
  <c r="E1009" i="40"/>
  <c r="E1011" i="40"/>
  <c r="E1012" i="40"/>
  <c r="E1015" i="40"/>
  <c r="E1016" i="40"/>
  <c r="E1022" i="40"/>
  <c r="E1017" i="40"/>
  <c r="E1018" i="40"/>
  <c r="E1019" i="40"/>
  <c r="E1023" i="40"/>
  <c r="E1024" i="40"/>
  <c r="E1025" i="40"/>
  <c r="E1032" i="40"/>
  <c r="E1033" i="40"/>
  <c r="E1037" i="40"/>
  <c r="E1040" i="40"/>
  <c r="E1041" i="40"/>
  <c r="E1042" i="40"/>
  <c r="E1043" i="40"/>
  <c r="E1045" i="40"/>
  <c r="E1046" i="40"/>
  <c r="E1047" i="40"/>
  <c r="E1048" i="40"/>
  <c r="E1049" i="40"/>
  <c r="E1050" i="40"/>
  <c r="E1056" i="40"/>
  <c r="E1057" i="40"/>
  <c r="E1060" i="40"/>
  <c r="E1061" i="40"/>
  <c r="E1062" i="40"/>
  <c r="E1066" i="40"/>
  <c r="E1068" i="40"/>
  <c r="E1069" i="40"/>
  <c r="E1070" i="40"/>
  <c r="E1071" i="40"/>
  <c r="E1072" i="40"/>
  <c r="E1077" i="40"/>
  <c r="E1078" i="40"/>
  <c r="E1079" i="40"/>
  <c r="E1080" i="40"/>
  <c r="E1081" i="40"/>
  <c r="E1100" i="40"/>
  <c r="E1101" i="40"/>
  <c r="E1086" i="40"/>
  <c r="E1087" i="40"/>
  <c r="E1088" i="40"/>
  <c r="E1104" i="40"/>
  <c r="E1105" i="40"/>
  <c r="E1107" i="40"/>
  <c r="E1109" i="40"/>
  <c r="E1110" i="40"/>
  <c r="E1111" i="40"/>
  <c r="E1112" i="40"/>
  <c r="E1113" i="40"/>
  <c r="E1114" i="40"/>
  <c r="E1121" i="40"/>
  <c r="E1123" i="40"/>
  <c r="E1117" i="40"/>
  <c r="E1119" i="40"/>
  <c r="E1118" i="40"/>
  <c r="E1124" i="40"/>
  <c r="E1125" i="40"/>
  <c r="E1126" i="40"/>
  <c r="E1127" i="40"/>
  <c r="E1135" i="40"/>
  <c r="E1130" i="40"/>
  <c r="E1131" i="40"/>
  <c r="E1132" i="40"/>
  <c r="E1133" i="40"/>
  <c r="E1134" i="40"/>
  <c r="E1136" i="40"/>
  <c r="E1145" i="40"/>
  <c r="E1146" i="40"/>
  <c r="E1149" i="40"/>
  <c r="E1150" i="40"/>
  <c r="E1151" i="40"/>
  <c r="E1152" i="40"/>
  <c r="E1153" i="40"/>
  <c r="E1154" i="40"/>
  <c r="E1156" i="40"/>
  <c r="E1157" i="40"/>
  <c r="E1158" i="40"/>
  <c r="E1159" i="40"/>
  <c r="E1160" i="40"/>
  <c r="E1164" i="40"/>
  <c r="E1167" i="40"/>
  <c r="E1169" i="40"/>
  <c r="E1168" i="40"/>
  <c r="E1170" i="40"/>
  <c r="E1172" i="40"/>
  <c r="E1173" i="40"/>
  <c r="E1175" i="40"/>
  <c r="E1196" i="40"/>
  <c r="E1200" i="40"/>
  <c r="E1197" i="40"/>
  <c r="E1198" i="40"/>
  <c r="E1199" i="40"/>
  <c r="E1201" i="40"/>
  <c r="E1208" i="40"/>
  <c r="E1209" i="40"/>
  <c r="E1210" i="40"/>
  <c r="E1214" i="40"/>
  <c r="E1215" i="40"/>
  <c r="E1213" i="40"/>
  <c r="E1216" i="40"/>
  <c r="E1217" i="40"/>
  <c r="E1218" i="40"/>
  <c r="E1228" i="40"/>
  <c r="E1229" i="40"/>
  <c r="E1231" i="40"/>
  <c r="E1232" i="40"/>
  <c r="E1233" i="40"/>
  <c r="E1238" i="40"/>
  <c r="E1239" i="40"/>
  <c r="E1242" i="40"/>
  <c r="E1243" i="40"/>
  <c r="E1246" i="40"/>
  <c r="E1244" i="40"/>
  <c r="E1247" i="40"/>
  <c r="E752" i="40"/>
  <c r="E1457" i="40"/>
  <c r="E1456" i="40"/>
  <c r="E1452" i="40"/>
  <c r="E1450" i="40"/>
  <c r="E1447" i="40"/>
  <c r="E1442" i="40"/>
  <c r="E1434" i="40"/>
  <c r="E1435" i="40"/>
  <c r="E1436" i="40"/>
  <c r="E1437" i="40"/>
  <c r="E1438" i="40"/>
  <c r="E1439" i="40"/>
  <c r="E1440" i="40"/>
  <c r="E1441" i="40"/>
  <c r="E1443" i="40"/>
  <c r="E1444" i="40"/>
  <c r="E1445" i="40"/>
  <c r="E1446" i="40"/>
  <c r="E1448" i="40"/>
  <c r="E1449" i="40"/>
  <c r="E1451" i="40"/>
  <c r="E1453" i="40"/>
  <c r="E1454" i="40"/>
  <c r="E1455" i="40"/>
  <c r="E1458" i="40"/>
  <c r="E1459" i="40"/>
  <c r="E1460" i="40"/>
  <c r="E1461" i="40"/>
  <c r="E1462" i="40"/>
  <c r="E1463" i="40"/>
  <c r="E1464" i="40"/>
  <c r="E1465" i="40"/>
  <c r="E1466" i="40"/>
  <c r="E1467" i="40"/>
  <c r="E1468" i="40"/>
  <c r="E1469" i="40"/>
  <c r="E1470" i="40"/>
  <c r="E1471" i="40"/>
  <c r="E1472" i="40"/>
  <c r="E1473" i="40"/>
  <c r="E1474" i="40"/>
  <c r="E1433" i="40"/>
  <c r="E1423" i="40"/>
  <c r="E1432" i="40"/>
  <c r="E1427" i="40"/>
  <c r="E1429" i="40"/>
  <c r="E1430" i="40"/>
  <c r="E1431" i="40"/>
  <c r="E1428" i="40"/>
  <c r="E1426" i="40"/>
  <c r="E1425" i="40"/>
  <c r="E1424" i="40"/>
  <c r="E1422" i="40"/>
  <c r="E1321" i="40"/>
  <c r="E1319" i="40"/>
  <c r="E1318" i="40"/>
  <c r="E1317" i="40"/>
  <c r="E1315" i="40"/>
  <c r="E1314" i="40"/>
  <c r="E1311" i="40"/>
  <c r="E1308" i="40"/>
  <c r="E1305" i="40"/>
  <c r="E1304" i="40"/>
  <c r="E1303" i="40"/>
  <c r="E1301" i="40"/>
  <c r="E1300" i="40"/>
  <c r="E1299" i="40"/>
  <c r="E1298" i="40"/>
  <c r="E1297" i="40"/>
  <c r="E1294" i="40"/>
  <c r="E1290" i="40"/>
  <c r="E1289" i="40"/>
  <c r="E1288" i="40"/>
  <c r="E1287" i="40"/>
  <c r="E1284" i="40"/>
  <c r="E1283" i="40"/>
  <c r="E1281" i="40"/>
  <c r="E1280" i="40"/>
  <c r="E1279" i="40"/>
  <c r="E1278" i="40"/>
  <c r="E1259" i="40"/>
  <c r="E1260" i="40"/>
  <c r="E1258" i="40"/>
  <c r="E1256" i="40"/>
  <c r="E1255" i="40"/>
  <c r="E1252" i="40"/>
  <c r="E1251" i="40"/>
  <c r="E743" i="40"/>
  <c r="E744" i="40"/>
  <c r="E745" i="40"/>
  <c r="E746" i="40"/>
  <c r="E747" i="40"/>
  <c r="E748" i="40"/>
  <c r="E742" i="40"/>
  <c r="E720" i="40"/>
  <c r="E721" i="40"/>
  <c r="E722" i="40"/>
  <c r="E723" i="40"/>
  <c r="E724" i="40"/>
  <c r="E725" i="40"/>
  <c r="E726" i="40"/>
  <c r="E727" i="40"/>
  <c r="E728" i="40"/>
  <c r="E729" i="40"/>
  <c r="E730" i="40"/>
  <c r="E731" i="40"/>
  <c r="E732" i="40"/>
  <c r="E733" i="40"/>
  <c r="E734" i="40"/>
  <c r="E735" i="40"/>
  <c r="E736" i="40"/>
  <c r="E737" i="40"/>
  <c r="E738" i="40"/>
  <c r="E739" i="40"/>
  <c r="E719" i="40"/>
  <c r="E711" i="40"/>
  <c r="E709" i="40"/>
  <c r="E706" i="40"/>
  <c r="E707" i="40"/>
  <c r="E705" i="40"/>
  <c r="E687" i="40"/>
  <c r="E688" i="40"/>
  <c r="E689" i="40"/>
  <c r="E690" i="40"/>
  <c r="E691" i="40"/>
  <c r="E692" i="40"/>
  <c r="E693" i="40"/>
  <c r="E694" i="40"/>
  <c r="E695" i="40"/>
  <c r="E696" i="40"/>
  <c r="E697" i="40"/>
  <c r="E698" i="40"/>
  <c r="E699" i="40"/>
  <c r="E700" i="40"/>
  <c r="E701" i="40"/>
  <c r="E702" i="40"/>
  <c r="E703" i="40"/>
  <c r="E686" i="40"/>
  <c r="E682" i="40"/>
  <c r="E683" i="40"/>
  <c r="E684" i="40"/>
  <c r="E681" i="40"/>
  <c r="E679" i="40"/>
  <c r="E678" i="40"/>
  <c r="E676" i="40"/>
  <c r="E674" i="40"/>
  <c r="E673" i="40"/>
  <c r="E670" i="40"/>
  <c r="E667" i="40"/>
  <c r="E666" i="40"/>
  <c r="E662" i="40"/>
  <c r="E658" i="40"/>
  <c r="E659" i="40"/>
  <c r="E657" i="40"/>
  <c r="E653" i="40"/>
  <c r="E652" i="40"/>
  <c r="E651" i="40"/>
  <c r="E645" i="40"/>
  <c r="E646" i="40"/>
  <c r="E647" i="40"/>
  <c r="E648" i="40"/>
  <c r="E644" i="40"/>
  <c r="E617" i="40"/>
  <c r="E618" i="40"/>
  <c r="E619" i="40"/>
  <c r="E620" i="40"/>
  <c r="E621" i="40"/>
  <c r="E622" i="40"/>
  <c r="E623" i="40"/>
  <c r="E624" i="40"/>
  <c r="E625" i="40"/>
  <c r="E626" i="40"/>
  <c r="E627" i="40"/>
  <c r="E628" i="40"/>
  <c r="E629" i="40"/>
  <c r="E630" i="40"/>
  <c r="E631" i="40"/>
  <c r="E632" i="40"/>
  <c r="E633" i="40"/>
  <c r="E634" i="40"/>
  <c r="E635" i="40"/>
  <c r="E636" i="40"/>
  <c r="E637" i="40"/>
  <c r="E638" i="40"/>
  <c r="E639" i="40"/>
  <c r="E640" i="40"/>
  <c r="E641" i="40"/>
  <c r="E642" i="40"/>
  <c r="E616" i="40"/>
  <c r="E614" i="40"/>
  <c r="E613" i="40"/>
  <c r="E610" i="40"/>
  <c r="E609" i="40"/>
  <c r="E605" i="40"/>
  <c r="E600" i="40"/>
  <c r="E576" i="40"/>
  <c r="E577" i="40"/>
  <c r="E578" i="40"/>
  <c r="E579" i="40"/>
  <c r="E580" i="40"/>
  <c r="E581" i="40"/>
  <c r="E582" i="40"/>
  <c r="E583" i="40"/>
  <c r="E584" i="40"/>
  <c r="E585" i="40"/>
  <c r="E586" i="40"/>
  <c r="E587" i="40"/>
  <c r="E588" i="40"/>
  <c r="E589" i="40"/>
  <c r="E590" i="40"/>
  <c r="E591" i="40"/>
  <c r="E592" i="40"/>
  <c r="E575" i="40"/>
  <c r="E559" i="40"/>
  <c r="E560" i="40"/>
  <c r="E561" i="40"/>
  <c r="E562" i="40"/>
  <c r="E563" i="40"/>
  <c r="E564" i="40"/>
  <c r="E565" i="40"/>
  <c r="E566" i="40"/>
  <c r="E567" i="40"/>
  <c r="E568" i="40"/>
  <c r="E569" i="40"/>
  <c r="E570" i="40"/>
  <c r="E571" i="40"/>
  <c r="E572" i="40"/>
  <c r="E573" i="40"/>
  <c r="E558" i="40"/>
  <c r="E530" i="40"/>
  <c r="E514" i="40"/>
  <c r="E515" i="40"/>
  <c r="E516" i="40"/>
  <c r="E517" i="40"/>
  <c r="E518" i="40"/>
  <c r="E519" i="40"/>
  <c r="E520" i="40"/>
  <c r="E521" i="40"/>
  <c r="E522" i="40"/>
  <c r="E523" i="40"/>
  <c r="E524" i="40"/>
  <c r="E525" i="40"/>
  <c r="E526" i="40"/>
  <c r="E527" i="40"/>
  <c r="E513" i="40"/>
  <c r="E497" i="40"/>
  <c r="E498" i="40"/>
  <c r="E499" i="40"/>
  <c r="E500" i="40"/>
  <c r="E501" i="40"/>
  <c r="E502" i="40"/>
  <c r="E503" i="40"/>
  <c r="E504" i="40"/>
  <c r="E505" i="40"/>
  <c r="E506" i="40"/>
  <c r="E507" i="40"/>
  <c r="E508" i="40"/>
  <c r="E509" i="40"/>
  <c r="E510" i="40"/>
  <c r="E496" i="40"/>
  <c r="E202" i="40"/>
  <c r="E201" i="40"/>
  <c r="E205" i="40"/>
  <c r="E225" i="40"/>
  <c r="C1002" i="41" l="1"/>
  <c r="D1002" i="41" s="1"/>
  <c r="D995" i="41"/>
  <c r="E1365" i="40"/>
  <c r="E762" i="40" l="1"/>
  <c r="E763" i="40"/>
  <c r="E758" i="40"/>
  <c r="E771" i="40"/>
  <c r="E766" i="40"/>
  <c r="E775" i="40"/>
  <c r="E776" i="40"/>
  <c r="E777" i="40"/>
  <c r="E778" i="40"/>
  <c r="E779" i="40"/>
  <c r="E780" i="40"/>
  <c r="E781" i="40"/>
  <c r="E782" i="40"/>
  <c r="E786" i="40"/>
  <c r="E789" i="40"/>
  <c r="E793" i="40"/>
  <c r="E795" i="40"/>
  <c r="E800" i="40"/>
  <c r="E801" i="40"/>
  <c r="E802" i="40"/>
  <c r="E804" i="40"/>
  <c r="E807" i="40"/>
  <c r="E808" i="40"/>
  <c r="E809" i="40"/>
  <c r="E813" i="40"/>
  <c r="E815" i="40"/>
  <c r="E826" i="40"/>
  <c r="E831" i="40"/>
  <c r="E832" i="40"/>
  <c r="E833" i="40"/>
  <c r="E836" i="40"/>
  <c r="E839" i="40"/>
  <c r="E842" i="40"/>
  <c r="E846" i="40"/>
  <c r="E847" i="40"/>
  <c r="E848" i="40"/>
  <c r="E849" i="40"/>
  <c r="E850" i="40"/>
  <c r="E851" i="40"/>
  <c r="E853" i="40"/>
  <c r="E858" i="40"/>
  <c r="E859" i="40"/>
  <c r="E860" i="40"/>
  <c r="E865" i="40"/>
  <c r="E866" i="40"/>
  <c r="E868" i="40"/>
  <c r="E873" i="40"/>
  <c r="E874" i="40"/>
  <c r="E875" i="40"/>
  <c r="E876" i="40"/>
  <c r="E881" i="40"/>
  <c r="E885" i="40"/>
  <c r="E886" i="40"/>
  <c r="E887" i="40"/>
  <c r="E888" i="40"/>
  <c r="E889" i="40"/>
  <c r="E895" i="40"/>
  <c r="E896" i="40"/>
  <c r="E901" i="40"/>
  <c r="E903" i="40"/>
  <c r="E906" i="40"/>
  <c r="E907" i="40"/>
  <c r="E908" i="40"/>
  <c r="E914" i="40"/>
  <c r="E919" i="40"/>
  <c r="E933" i="40"/>
  <c r="E934" i="40"/>
  <c r="E935" i="40"/>
  <c r="E936" i="40"/>
  <c r="E937" i="40"/>
  <c r="E939" i="40"/>
  <c r="E940" i="40"/>
  <c r="E941" i="40"/>
  <c r="E942" i="40"/>
  <c r="E943" i="40"/>
  <c r="E944" i="40"/>
  <c r="E947" i="40"/>
  <c r="E948" i="40"/>
  <c r="E949" i="40"/>
  <c r="E951" i="40"/>
  <c r="E955" i="40"/>
  <c r="E957" i="40"/>
  <c r="E959" i="40"/>
  <c r="E964" i="40"/>
  <c r="E965" i="40"/>
  <c r="E967" i="40"/>
  <c r="E968" i="40"/>
  <c r="E970" i="40"/>
  <c r="E971" i="40"/>
  <c r="E972" i="40"/>
  <c r="E975" i="40"/>
  <c r="E976" i="40"/>
  <c r="E978" i="40"/>
  <c r="E980" i="40"/>
  <c r="E984" i="40"/>
  <c r="E985" i="40"/>
  <c r="E990" i="40"/>
  <c r="E923" i="40"/>
  <c r="E924" i="40"/>
  <c r="E998" i="40"/>
  <c r="E1006" i="40"/>
  <c r="E1008" i="40"/>
  <c r="E1014" i="40"/>
  <c r="E1020" i="40"/>
  <c r="E1021" i="40"/>
  <c r="E1031" i="40"/>
  <c r="E1034" i="40"/>
  <c r="E1035" i="40"/>
  <c r="E1036" i="40"/>
  <c r="E1038" i="40"/>
  <c r="E1044" i="40"/>
  <c r="E1051" i="40"/>
  <c r="E1052" i="40"/>
  <c r="E1054" i="40"/>
  <c r="E1055" i="40"/>
  <c r="E1059" i="40"/>
  <c r="E1063" i="40"/>
  <c r="E1064" i="40"/>
  <c r="E1065" i="40"/>
  <c r="E1026" i="40"/>
  <c r="E1027" i="40"/>
  <c r="E1030" i="40"/>
  <c r="E1073" i="40"/>
  <c r="E1074" i="40"/>
  <c r="E1076" i="40"/>
  <c r="E1082" i="40"/>
  <c r="E1083" i="40"/>
  <c r="E1084" i="40"/>
  <c r="E1094" i="40"/>
  <c r="E1096" i="40"/>
  <c r="E1098" i="40"/>
  <c r="E1102" i="40"/>
  <c r="E1103" i="40"/>
  <c r="E1089" i="40"/>
  <c r="E1091" i="40"/>
  <c r="E1092" i="40"/>
  <c r="E1093" i="40"/>
  <c r="E1106" i="40"/>
  <c r="E1115" i="40"/>
  <c r="E1116" i="40"/>
  <c r="E1122" i="40"/>
  <c r="E1120" i="40"/>
  <c r="E1128" i="40"/>
  <c r="E1138" i="40"/>
  <c r="E1139" i="40"/>
  <c r="E1140" i="40"/>
  <c r="E1143" i="40"/>
  <c r="E1144" i="40"/>
  <c r="E1147" i="40"/>
  <c r="E1148" i="40"/>
  <c r="E1161" i="40"/>
  <c r="E1162" i="40"/>
  <c r="E1163" i="40"/>
  <c r="E1171" i="40"/>
  <c r="E1177" i="40"/>
  <c r="E1178" i="40"/>
  <c r="E1179" i="40"/>
  <c r="E1180" i="40"/>
  <c r="E1182" i="40"/>
  <c r="E1183" i="40"/>
  <c r="E1184" i="40"/>
  <c r="E1185" i="40"/>
  <c r="E1186" i="40"/>
  <c r="E1187" i="40"/>
  <c r="E1188" i="40"/>
  <c r="E1189" i="40"/>
  <c r="E1190" i="40"/>
  <c r="E1191" i="40"/>
  <c r="E1192" i="40"/>
  <c r="E1193" i="40"/>
  <c r="E1194" i="40"/>
  <c r="E1195" i="40"/>
  <c r="E1203" i="40"/>
  <c r="E1205" i="40"/>
  <c r="E1206" i="40"/>
  <c r="E1211" i="40"/>
  <c r="E1212" i="40"/>
  <c r="E1219" i="40"/>
  <c r="E1221" i="40"/>
  <c r="E1222" i="40"/>
  <c r="E1223" i="40"/>
  <c r="E1225" i="40"/>
  <c r="E1226" i="40"/>
  <c r="E1227" i="40"/>
  <c r="E1237" i="40"/>
  <c r="E1240" i="40"/>
  <c r="E1241" i="40"/>
  <c r="E753" i="40"/>
  <c r="D1236" i="40"/>
  <c r="E1236" i="40" s="1"/>
  <c r="D1235" i="40"/>
  <c r="E1235" i="40" s="1"/>
  <c r="D1224" i="40"/>
  <c r="E1224" i="40" s="1"/>
  <c r="D1220" i="40"/>
  <c r="E1220" i="40" s="1"/>
  <c r="D1204" i="40"/>
  <c r="E1204" i="40" s="1"/>
  <c r="D1181" i="40"/>
  <c r="E1181" i="40" s="1"/>
  <c r="D1176" i="40"/>
  <c r="E1176" i="40" s="1"/>
  <c r="D1142" i="40"/>
  <c r="E1142" i="40" s="1"/>
  <c r="D1141" i="40"/>
  <c r="E1141" i="40" s="1"/>
  <c r="D1137" i="40"/>
  <c r="E1137" i="40" s="1"/>
  <c r="D1129" i="40"/>
  <c r="E1129" i="40" s="1"/>
  <c r="D1090" i="40"/>
  <c r="E1090" i="40" s="1"/>
  <c r="D1099" i="40"/>
  <c r="E1099" i="40" s="1"/>
  <c r="D1097" i="40"/>
  <c r="E1097" i="40" s="1"/>
  <c r="D1075" i="40"/>
  <c r="E1075" i="40" s="1"/>
  <c r="D1029" i="40"/>
  <c r="E1029" i="40" s="1"/>
  <c r="D1028" i="40"/>
  <c r="E1028" i="40" s="1"/>
  <c r="D1053" i="40"/>
  <c r="E1053" i="40" s="1"/>
  <c r="D1039" i="40"/>
  <c r="E1039" i="40" s="1"/>
  <c r="D1013" i="40"/>
  <c r="E1013" i="40" s="1"/>
  <c r="D1000" i="40"/>
  <c r="E1000" i="40" s="1"/>
  <c r="D999" i="40"/>
  <c r="E999" i="40" s="1"/>
  <c r="D977" i="40"/>
  <c r="E977" i="40" s="1"/>
  <c r="D969" i="40"/>
  <c r="E969" i="40" s="1"/>
  <c r="D966" i="40"/>
  <c r="E966" i="40" s="1"/>
  <c r="D958" i="40"/>
  <c r="E958" i="40" s="1"/>
  <c r="D956" i="40"/>
  <c r="E956" i="40" s="1"/>
  <c r="D953" i="40"/>
  <c r="E953" i="40" s="1"/>
  <c r="D925" i="40"/>
  <c r="E925" i="40" s="1"/>
  <c r="D892" i="40"/>
  <c r="E892" i="40" s="1"/>
  <c r="D870" i="40"/>
  <c r="E870" i="40" s="1"/>
  <c r="D855" i="40"/>
  <c r="E855" i="40" s="1"/>
  <c r="D854" i="40"/>
  <c r="E854" i="40" s="1"/>
  <c r="D856" i="40"/>
  <c r="E856" i="40" s="1"/>
  <c r="D837" i="40"/>
  <c r="E837" i="40" s="1"/>
  <c r="D827" i="40"/>
  <c r="E827" i="40" s="1"/>
  <c r="D814" i="40"/>
  <c r="E814" i="40" s="1"/>
  <c r="D803" i="40"/>
  <c r="E803" i="40" s="1"/>
  <c r="D794" i="40"/>
  <c r="E794" i="40" s="1"/>
  <c r="D769" i="40"/>
  <c r="E769" i="40" s="1"/>
  <c r="D785" i="40"/>
  <c r="E785" i="40" s="1"/>
  <c r="D765" i="40"/>
  <c r="E765" i="40" s="1"/>
  <c r="D764" i="40"/>
  <c r="E764" i="40" s="1"/>
  <c r="F232" i="36" l="1"/>
  <c r="F231" i="36"/>
  <c r="F227" i="36"/>
  <c r="F223" i="36"/>
  <c r="F217" i="36"/>
  <c r="F201" i="36"/>
  <c r="F196" i="36"/>
  <c r="F187" i="36"/>
  <c r="F186" i="36"/>
  <c r="F182" i="36"/>
  <c r="F181" i="36"/>
  <c r="F171" i="36"/>
  <c r="F167" i="36"/>
  <c r="F165" i="36"/>
  <c r="F158" i="36"/>
  <c r="F154" i="36"/>
  <c r="F153" i="36"/>
  <c r="F144" i="36"/>
  <c r="F139" i="36"/>
  <c r="F130" i="36"/>
  <c r="F127" i="36"/>
  <c r="F126" i="36"/>
  <c r="F117" i="36"/>
  <c r="F111" i="36"/>
  <c r="F108" i="36"/>
  <c r="F104" i="36"/>
  <c r="F102" i="36"/>
  <c r="F100" i="36"/>
  <c r="F83" i="36"/>
  <c r="F73" i="36"/>
  <c r="F62" i="36"/>
  <c r="F55" i="36"/>
  <c r="F54" i="36"/>
  <c r="F52" i="36"/>
  <c r="F43" i="36"/>
  <c r="F38" i="36"/>
  <c r="F35" i="36"/>
  <c r="F29" i="36"/>
  <c r="F19" i="36"/>
  <c r="F24" i="36"/>
  <c r="F21" i="36"/>
  <c r="F9" i="36"/>
  <c r="F7" i="36"/>
  <c r="D1245" i="40" l="1"/>
  <c r="E1245" i="40" s="1"/>
  <c r="D1234" i="40"/>
  <c r="E1234" i="40" s="1"/>
  <c r="D1230" i="40"/>
  <c r="E1230" i="40" s="1"/>
  <c r="D1207" i="40"/>
  <c r="E1207" i="40" s="1"/>
  <c r="D1202" i="40"/>
  <c r="E1202" i="40" s="1"/>
  <c r="D1174" i="40"/>
  <c r="E1174" i="40" s="1"/>
  <c r="D1166" i="40"/>
  <c r="E1166" i="40" s="1"/>
  <c r="D1165" i="40"/>
  <c r="E1165" i="40" s="1"/>
  <c r="D1155" i="40"/>
  <c r="E1155" i="40" s="1"/>
  <c r="D1108" i="40"/>
  <c r="E1108" i="40" s="1"/>
  <c r="D1085" i="40"/>
  <c r="E1085" i="40" s="1"/>
  <c r="D1095" i="40"/>
  <c r="E1095" i="40" s="1"/>
  <c r="D1067" i="40"/>
  <c r="E1067" i="40" s="1"/>
  <c r="D1058" i="40"/>
  <c r="E1058" i="40" s="1"/>
  <c r="D1010" i="40"/>
  <c r="E1010" i="40" s="1"/>
  <c r="D1007" i="40"/>
  <c r="E1007" i="40" s="1"/>
  <c r="D997" i="40"/>
  <c r="E997" i="40" s="1"/>
  <c r="D994" i="40"/>
  <c r="D962" i="40"/>
  <c r="E962" i="40" s="1"/>
  <c r="D950" i="40"/>
  <c r="E950" i="40" s="1"/>
  <c r="D911" i="40"/>
  <c r="E911" i="40" s="1"/>
  <c r="D891" i="40"/>
  <c r="E891" i="40" s="1"/>
  <c r="D845" i="40"/>
  <c r="E845" i="40" s="1"/>
  <c r="D838" i="40"/>
  <c r="E838" i="40" s="1"/>
  <c r="D828" i="40"/>
  <c r="E828" i="40" s="1"/>
  <c r="D810" i="40"/>
  <c r="E810" i="40" s="1"/>
  <c r="D798" i="40"/>
  <c r="E798" i="40" s="1"/>
  <c r="D773" i="40"/>
  <c r="E773" i="40" s="1"/>
  <c r="E265" i="22"/>
  <c r="E249" i="22"/>
  <c r="E248" i="22"/>
  <c r="E238" i="22"/>
  <c r="E234" i="22"/>
  <c r="E233" i="22"/>
  <c r="E214" i="22"/>
  <c r="E205" i="22"/>
  <c r="E164" i="22"/>
  <c r="E145" i="22"/>
  <c r="E135" i="22"/>
  <c r="E115" i="22"/>
  <c r="E111" i="22"/>
  <c r="E102" i="22"/>
  <c r="E101" i="22"/>
  <c r="E94" i="22"/>
  <c r="E82" i="22"/>
  <c r="E53" i="22"/>
  <c r="E5" i="22"/>
  <c r="E4" i="22"/>
  <c r="E49" i="22"/>
  <c r="E57" i="22"/>
  <c r="E35" i="22"/>
  <c r="E25" i="22"/>
  <c r="E22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3" i="22"/>
  <c r="E24" i="22"/>
  <c r="E26" i="22"/>
  <c r="E27" i="22"/>
  <c r="E28" i="22"/>
  <c r="E29" i="22"/>
  <c r="E30" i="22"/>
  <c r="E31" i="22"/>
  <c r="E32" i="22"/>
  <c r="E33" i="22"/>
  <c r="E34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50" i="22"/>
  <c r="E51" i="22"/>
  <c r="E52" i="22"/>
  <c r="E54" i="22"/>
  <c r="E55" i="22"/>
  <c r="E56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3" i="22"/>
  <c r="E84" i="22"/>
  <c r="E85" i="22"/>
  <c r="E86" i="22"/>
  <c r="E87" i="22"/>
  <c r="E88" i="22"/>
  <c r="E89" i="22"/>
  <c r="E90" i="22"/>
  <c r="E91" i="22"/>
  <c r="E92" i="22"/>
  <c r="E93" i="22"/>
  <c r="E95" i="22"/>
  <c r="E96" i="22"/>
  <c r="E97" i="22"/>
  <c r="E98" i="22"/>
  <c r="E99" i="22"/>
  <c r="E100" i="22"/>
  <c r="E103" i="22"/>
  <c r="E104" i="22"/>
  <c r="E105" i="22"/>
  <c r="E106" i="22"/>
  <c r="E107" i="22"/>
  <c r="E108" i="22"/>
  <c r="E109" i="22"/>
  <c r="E110" i="22"/>
  <c r="E112" i="22"/>
  <c r="E113" i="22"/>
  <c r="E114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6" i="22"/>
  <c r="E137" i="22"/>
  <c r="E138" i="22"/>
  <c r="E139" i="22"/>
  <c r="E140" i="22"/>
  <c r="E141" i="22"/>
  <c r="E142" i="22"/>
  <c r="E143" i="22"/>
  <c r="E144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6" i="22"/>
  <c r="E207" i="22"/>
  <c r="E208" i="22"/>
  <c r="E209" i="22"/>
  <c r="E210" i="22"/>
  <c r="E211" i="22"/>
  <c r="E212" i="22"/>
  <c r="E213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5" i="22"/>
  <c r="E236" i="22"/>
  <c r="E237" i="22"/>
  <c r="E239" i="22"/>
  <c r="E240" i="22"/>
  <c r="E241" i="22"/>
  <c r="E242" i="22"/>
  <c r="E243" i="22"/>
  <c r="E244" i="22"/>
  <c r="E245" i="22"/>
  <c r="E246" i="22"/>
  <c r="E247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6" i="22"/>
  <c r="E267" i="22"/>
  <c r="E268" i="22"/>
  <c r="E3" i="22"/>
  <c r="E1418" i="40"/>
  <c r="E1417" i="40"/>
  <c r="E1416" i="40"/>
  <c r="E1415" i="40"/>
  <c r="E1414" i="40"/>
  <c r="E1413" i="40"/>
  <c r="E1412" i="40"/>
  <c r="E1411" i="40"/>
  <c r="E1410" i="40"/>
  <c r="E1409" i="40"/>
  <c r="E1408" i="40"/>
  <c r="E1407" i="40"/>
  <c r="E1406" i="40"/>
  <c r="E1405" i="40"/>
  <c r="E1404" i="40"/>
  <c r="E1403" i="40"/>
  <c r="E1402" i="40"/>
  <c r="E1401" i="40"/>
  <c r="E1400" i="40"/>
  <c r="E1397" i="40"/>
  <c r="E1396" i="40"/>
  <c r="E1393" i="40"/>
  <c r="E1392" i="40"/>
  <c r="E1391" i="40"/>
  <c r="E1390" i="40"/>
  <c r="E1387" i="40"/>
  <c r="E1386" i="40"/>
  <c r="E1385" i="40"/>
  <c r="E1384" i="40"/>
  <c r="E1383" i="40"/>
  <c r="E1382" i="40"/>
  <c r="E1381" i="40"/>
  <c r="E1380" i="40"/>
  <c r="E1377" i="40"/>
  <c r="E1376" i="40"/>
  <c r="E1375" i="40"/>
  <c r="E1374" i="40"/>
  <c r="E1371" i="40"/>
  <c r="E1370" i="40"/>
  <c r="E1369" i="40"/>
  <c r="E1368" i="40"/>
  <c r="E1367" i="40"/>
  <c r="E1366" i="40"/>
  <c r="E1362" i="40"/>
  <c r="E1361" i="40"/>
  <c r="E1360" i="40"/>
  <c r="E1359" i="40"/>
  <c r="E1358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574" i="40"/>
  <c r="E1286" i="40"/>
  <c r="E1285" i="40"/>
  <c r="E1282" i="40"/>
  <c r="E1274" i="40"/>
  <c r="E1273" i="40"/>
  <c r="E1272" i="40"/>
  <c r="E1271" i="40"/>
  <c r="E1270" i="40"/>
  <c r="E1269" i="40"/>
  <c r="E1265" i="40"/>
  <c r="E1264" i="40"/>
  <c r="E712" i="40"/>
  <c r="E710" i="40"/>
  <c r="E708" i="40"/>
  <c r="E704" i="40"/>
  <c r="E685" i="40"/>
  <c r="E680" i="40"/>
  <c r="E677" i="40"/>
  <c r="E675" i="40"/>
  <c r="E672" i="40"/>
  <c r="E671" i="40"/>
  <c r="E669" i="40"/>
  <c r="E668" i="40"/>
  <c r="E665" i="40"/>
  <c r="E643" i="40"/>
  <c r="E615" i="40"/>
  <c r="E612" i="40"/>
  <c r="E611" i="40"/>
  <c r="E606" i="40"/>
  <c r="E604" i="40"/>
  <c r="E603" i="40"/>
  <c r="E602" i="40"/>
  <c r="E601" i="40"/>
  <c r="E597" i="40"/>
  <c r="E1354" i="40"/>
  <c r="E1353" i="40"/>
  <c r="E1352" i="40"/>
  <c r="E1351" i="40"/>
  <c r="E1350" i="40"/>
  <c r="E1349" i="40"/>
  <c r="E1348" i="40"/>
  <c r="E1347" i="40"/>
  <c r="E1346" i="40"/>
  <c r="E1345" i="40"/>
  <c r="E1344" i="40"/>
  <c r="E1343" i="40"/>
  <c r="E1342" i="40"/>
  <c r="E1341" i="40"/>
  <c r="E1340" i="40"/>
  <c r="E1339" i="40"/>
  <c r="E1338" i="40"/>
  <c r="E1337" i="40"/>
  <c r="E1336" i="40"/>
  <c r="E1335" i="40"/>
  <c r="E1334" i="40"/>
  <c r="E1330" i="40"/>
  <c r="E1329" i="40"/>
  <c r="E1326" i="40"/>
  <c r="E1325" i="40"/>
  <c r="E1324" i="40"/>
  <c r="E1320" i="40"/>
  <c r="E1316" i="40"/>
  <c r="E1313" i="40"/>
  <c r="E1312" i="40"/>
  <c r="E1310" i="40"/>
  <c r="E1309" i="40"/>
  <c r="E1307" i="40"/>
  <c r="E1306" i="40"/>
  <c r="E1302" i="40"/>
  <c r="E1296" i="40"/>
  <c r="E1295" i="40"/>
  <c r="E343" i="40"/>
  <c r="E342" i="40"/>
  <c r="E341" i="40"/>
  <c r="E340" i="40"/>
  <c r="E339" i="40"/>
  <c r="E338" i="40"/>
  <c r="E337" i="40"/>
  <c r="E336" i="40"/>
  <c r="E335" i="40"/>
  <c r="E334" i="40"/>
  <c r="E333" i="40"/>
  <c r="E332" i="40"/>
  <c r="E331" i="40"/>
  <c r="E330" i="40"/>
  <c r="E329" i="40"/>
  <c r="E328" i="40"/>
  <c r="E307" i="40"/>
  <c r="E306" i="40"/>
  <c r="E305" i="40"/>
  <c r="E304" i="40"/>
  <c r="E302" i="40"/>
  <c r="E301" i="40"/>
  <c r="E299" i="40"/>
  <c r="E296" i="40"/>
  <c r="E295" i="40"/>
  <c r="E293" i="40"/>
  <c r="E292" i="40"/>
  <c r="E291" i="40"/>
  <c r="E288" i="40"/>
  <c r="E283" i="40"/>
  <c r="E282" i="40"/>
  <c r="E281" i="40"/>
  <c r="E280" i="40"/>
  <c r="E279" i="40"/>
  <c r="E278" i="40"/>
  <c r="E277" i="40"/>
  <c r="E275" i="40"/>
  <c r="E274" i="40"/>
  <c r="E272" i="40"/>
  <c r="E270" i="40"/>
  <c r="E269" i="40"/>
  <c r="E268" i="40"/>
  <c r="E267" i="40"/>
  <c r="E265" i="40"/>
  <c r="E264" i="40"/>
  <c r="E263" i="40"/>
  <c r="E262" i="40"/>
  <c r="E260" i="40"/>
  <c r="E259" i="40"/>
  <c r="E258" i="40"/>
  <c r="E256" i="40"/>
  <c r="E253" i="40"/>
  <c r="E252" i="40"/>
  <c r="E251" i="40"/>
  <c r="E249" i="40"/>
  <c r="E248" i="40"/>
  <c r="E247" i="40"/>
  <c r="E246" i="40"/>
  <c r="E245" i="40"/>
  <c r="E243" i="40"/>
  <c r="E242" i="40"/>
  <c r="E241" i="40"/>
  <c r="E240" i="40"/>
  <c r="E238" i="40"/>
  <c r="E237" i="40"/>
  <c r="E236" i="40"/>
  <c r="E234" i="40"/>
  <c r="E231" i="40"/>
  <c r="E230" i="40"/>
  <c r="E1257" i="40"/>
  <c r="E1254" i="40"/>
  <c r="E1253" i="40"/>
  <c r="E1496" i="40"/>
  <c r="E1495" i="40"/>
  <c r="E1494" i="40"/>
  <c r="E1493" i="40"/>
  <c r="E1492" i="40"/>
  <c r="E1491" i="40"/>
  <c r="E1490" i="40"/>
  <c r="E1489" i="40"/>
  <c r="E1488" i="40"/>
  <c r="E1487" i="40"/>
  <c r="E1486" i="40"/>
  <c r="E1485" i="40"/>
  <c r="E1484" i="40"/>
  <c r="E1483" i="40"/>
  <c r="E1482" i="40"/>
  <c r="E1481" i="40"/>
  <c r="E1480" i="40"/>
  <c r="E1479" i="40"/>
  <c r="E1478" i="40"/>
  <c r="E63" i="39"/>
  <c r="E18" i="39"/>
  <c r="E12" i="39"/>
  <c r="E13" i="39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3" i="38"/>
  <c r="E158" i="39"/>
  <c r="E159" i="39"/>
  <c r="E160" i="39"/>
  <c r="E161" i="39"/>
  <c r="E162" i="39"/>
  <c r="E163" i="39"/>
  <c r="E164" i="39"/>
  <c r="E165" i="39"/>
  <c r="E166" i="39"/>
  <c r="E75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70" i="39"/>
  <c r="E4" i="39"/>
  <c r="E5" i="39"/>
  <c r="E6" i="39"/>
  <c r="E7" i="39"/>
  <c r="E8" i="39"/>
  <c r="E9" i="39"/>
  <c r="E10" i="39"/>
  <c r="E11" i="39"/>
  <c r="E14" i="39"/>
  <c r="E15" i="39"/>
  <c r="E16" i="39"/>
  <c r="E17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4" i="39"/>
  <c r="E65" i="39"/>
  <c r="E66" i="39"/>
  <c r="E67" i="39"/>
  <c r="E68" i="39"/>
  <c r="E69" i="3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7" i="29"/>
  <c r="E116" i="31"/>
  <c r="E115" i="31"/>
  <c r="E114" i="31"/>
  <c r="E113" i="31"/>
  <c r="E111" i="31"/>
  <c r="E110" i="31"/>
  <c r="E108" i="31"/>
  <c r="E106" i="31"/>
  <c r="E105" i="31"/>
  <c r="E104" i="31"/>
  <c r="E102" i="31"/>
  <c r="E101" i="31"/>
  <c r="E100" i="31"/>
  <c r="E97" i="31"/>
  <c r="E92" i="31"/>
  <c r="E91" i="31"/>
  <c r="E90" i="31"/>
  <c r="E89" i="31"/>
  <c r="E88" i="31"/>
  <c r="E87" i="31"/>
  <c r="E86" i="31"/>
  <c r="E84" i="31"/>
  <c r="E81" i="31"/>
  <c r="E79" i="31"/>
  <c r="E78" i="31"/>
  <c r="E77" i="31"/>
  <c r="E76" i="31"/>
  <c r="E74" i="31"/>
  <c r="E73" i="31"/>
  <c r="E72" i="31"/>
  <c r="E71" i="31"/>
  <c r="E69" i="31"/>
  <c r="E68" i="31"/>
  <c r="E67" i="31"/>
  <c r="E65" i="31"/>
  <c r="E62" i="31"/>
  <c r="E61" i="31"/>
  <c r="E60" i="31"/>
  <c r="E58" i="31"/>
  <c r="E57" i="31"/>
  <c r="E56" i="31"/>
  <c r="E55" i="31"/>
  <c r="E54" i="31"/>
  <c r="E52" i="31"/>
  <c r="E51" i="31"/>
  <c r="E50" i="31"/>
  <c r="E49" i="31"/>
  <c r="E47" i="31"/>
  <c r="E46" i="31"/>
  <c r="E45" i="31"/>
  <c r="E43" i="31"/>
  <c r="E40" i="31"/>
  <c r="E39" i="31"/>
  <c r="E34" i="31"/>
  <c r="E31" i="31"/>
  <c r="E29" i="31"/>
  <c r="E14" i="31"/>
  <c r="E11" i="31"/>
  <c r="E10" i="31"/>
  <c r="E4" i="31"/>
  <c r="E5" i="31"/>
  <c r="E6" i="31"/>
  <c r="E7" i="31"/>
  <c r="E8" i="31"/>
  <c r="E9" i="31"/>
  <c r="E12" i="31"/>
  <c r="E13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30" i="31"/>
  <c r="E32" i="31"/>
  <c r="E33" i="31"/>
  <c r="E35" i="31"/>
  <c r="E36" i="31"/>
  <c r="E37" i="31"/>
  <c r="E38" i="31"/>
  <c r="E41" i="31"/>
  <c r="E42" i="31"/>
  <c r="E44" i="31"/>
  <c r="E48" i="31"/>
  <c r="E53" i="31"/>
  <c r="E59" i="31"/>
  <c r="E63" i="31"/>
  <c r="E64" i="31"/>
  <c r="E66" i="31"/>
  <c r="E70" i="31"/>
  <c r="E75" i="31"/>
  <c r="E80" i="31"/>
  <c r="E82" i="31"/>
  <c r="E83" i="31"/>
  <c r="E85" i="31"/>
  <c r="E93" i="31"/>
  <c r="E94" i="31"/>
  <c r="E95" i="31"/>
  <c r="E96" i="31"/>
  <c r="E98" i="31"/>
  <c r="E99" i="31"/>
  <c r="E103" i="31"/>
  <c r="E107" i="31"/>
  <c r="E109" i="31"/>
  <c r="E112" i="31"/>
  <c r="E117" i="31"/>
  <c r="E118" i="31"/>
  <c r="E58" i="32"/>
  <c r="E53" i="32"/>
  <c r="E46" i="32"/>
  <c r="E43" i="32"/>
  <c r="E27" i="32"/>
  <c r="E31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8" i="32"/>
  <c r="E29" i="32"/>
  <c r="E30" i="32"/>
  <c r="E32" i="32"/>
  <c r="E33" i="32"/>
  <c r="E34" i="32"/>
  <c r="E35" i="32"/>
  <c r="E36" i="32"/>
  <c r="E37" i="32"/>
  <c r="E38" i="32"/>
  <c r="E39" i="32"/>
  <c r="E40" i="32"/>
  <c r="E41" i="32"/>
  <c r="E42" i="32"/>
  <c r="E44" i="32"/>
  <c r="E45" i="32"/>
  <c r="E47" i="32"/>
  <c r="E48" i="32"/>
  <c r="E49" i="32"/>
  <c r="E50" i="32"/>
  <c r="E51" i="32"/>
  <c r="E52" i="32"/>
  <c r="E54" i="32"/>
  <c r="E55" i="32"/>
  <c r="E56" i="32"/>
  <c r="E57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F64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48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3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56" i="25"/>
  <c r="E50" i="25"/>
  <c r="E47" i="25"/>
  <c r="E31" i="25"/>
  <c r="E26" i="25"/>
  <c r="E23" i="25"/>
  <c r="E21" i="25"/>
  <c r="E18" i="25"/>
  <c r="E17" i="25"/>
  <c r="E15" i="25"/>
  <c r="E14" i="25"/>
  <c r="E11" i="25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3" i="27"/>
  <c r="E34" i="27"/>
  <c r="E35" i="27"/>
  <c r="E38" i="27"/>
  <c r="E39" i="27"/>
  <c r="E4" i="25"/>
  <c r="E5" i="25"/>
  <c r="E8" i="25"/>
  <c r="E12" i="25"/>
  <c r="E13" i="25"/>
  <c r="E16" i="25"/>
  <c r="E19" i="25"/>
  <c r="E20" i="25"/>
  <c r="E22" i="25"/>
  <c r="E24" i="25"/>
  <c r="E25" i="25"/>
  <c r="E27" i="25"/>
  <c r="E28" i="25"/>
  <c r="E29" i="25"/>
  <c r="E30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8" i="25"/>
  <c r="E49" i="25"/>
  <c r="E51" i="25"/>
  <c r="E52" i="25"/>
  <c r="E53" i="25"/>
  <c r="E54" i="25"/>
  <c r="E55" i="25"/>
  <c r="E57" i="25"/>
  <c r="E58" i="25"/>
  <c r="E59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9" i="25"/>
  <c r="E90" i="25"/>
  <c r="E91" i="25"/>
  <c r="E92" i="25"/>
  <c r="E93" i="25"/>
  <c r="E94" i="25"/>
  <c r="E95" i="25"/>
  <c r="E13" i="19"/>
  <c r="E11" i="19"/>
  <c r="E51" i="19"/>
  <c r="E10" i="19"/>
  <c r="E9" i="19"/>
  <c r="E8" i="19"/>
  <c r="E22" i="19"/>
  <c r="E19" i="19"/>
  <c r="E18" i="19"/>
  <c r="E4" i="19"/>
  <c r="E17" i="19"/>
  <c r="E20" i="19"/>
  <c r="E59" i="19"/>
  <c r="E21" i="19"/>
  <c r="E23" i="19"/>
  <c r="E60" i="19"/>
  <c r="E24" i="19"/>
  <c r="E25" i="19"/>
  <c r="E26" i="19"/>
  <c r="E27" i="19"/>
  <c r="E28" i="19"/>
  <c r="E29" i="19"/>
  <c r="E30" i="19"/>
  <c r="E61" i="19"/>
  <c r="E31" i="19"/>
  <c r="E32" i="19"/>
  <c r="E33" i="19"/>
  <c r="E34" i="19"/>
  <c r="E35" i="19"/>
  <c r="E36" i="19"/>
  <c r="E37" i="19"/>
  <c r="E38" i="19"/>
  <c r="E39" i="19"/>
  <c r="E7" i="19"/>
  <c r="E40" i="19"/>
  <c r="E41" i="19"/>
  <c r="E42" i="19"/>
  <c r="E43" i="19"/>
  <c r="E44" i="19"/>
  <c r="E45" i="19"/>
  <c r="E46" i="19"/>
  <c r="E47" i="19"/>
  <c r="E48" i="19"/>
  <c r="E49" i="19"/>
  <c r="E50" i="19"/>
  <c r="E52" i="19"/>
  <c r="E53" i="19"/>
  <c r="E54" i="19"/>
  <c r="E55" i="19"/>
  <c r="E56" i="19"/>
  <c r="E12" i="19"/>
  <c r="E12" i="8"/>
  <c r="E5" i="12"/>
  <c r="E4" i="12"/>
  <c r="E6" i="12"/>
  <c r="E7" i="12"/>
  <c r="E8" i="12"/>
  <c r="E11" i="11"/>
  <c r="E10" i="11"/>
  <c r="E7" i="11"/>
  <c r="E4" i="11"/>
  <c r="E5" i="11"/>
  <c r="E6" i="11"/>
  <c r="E8" i="11"/>
  <c r="E9" i="11"/>
  <c r="E12" i="11"/>
  <c r="E13" i="11"/>
  <c r="E14" i="11"/>
  <c r="E15" i="11"/>
  <c r="F19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4" i="8"/>
  <c r="E5" i="8"/>
  <c r="E6" i="8"/>
  <c r="E7" i="8"/>
  <c r="E8" i="8"/>
  <c r="E9" i="8"/>
  <c r="E10" i="8"/>
  <c r="E11" i="8"/>
  <c r="E13" i="8"/>
  <c r="E14" i="8"/>
  <c r="E15" i="8"/>
  <c r="E16" i="8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4" i="7"/>
  <c r="E5" i="7"/>
  <c r="E6" i="7"/>
  <c r="E7" i="7"/>
  <c r="E8" i="7"/>
  <c r="E26" i="7"/>
  <c r="E27" i="7"/>
  <c r="E28" i="7"/>
  <c r="E29" i="7"/>
  <c r="E30" i="7"/>
  <c r="E31" i="7"/>
  <c r="E32" i="7"/>
  <c r="E33" i="7"/>
  <c r="E20" i="7"/>
  <c r="E21" i="7"/>
  <c r="E22" i="7"/>
  <c r="E23" i="7"/>
  <c r="E36" i="7"/>
  <c r="E37" i="7"/>
  <c r="E38" i="7"/>
  <c r="E39" i="7"/>
  <c r="E11" i="7"/>
  <c r="E12" i="7"/>
  <c r="E13" i="7"/>
  <c r="E14" i="7"/>
  <c r="E15" i="7"/>
  <c r="E16" i="7"/>
  <c r="E17" i="7"/>
  <c r="E42" i="7"/>
  <c r="E43" i="7"/>
  <c r="D1001" i="40" l="1"/>
  <c r="E1001" i="40" s="1"/>
  <c r="E994" i="40"/>
  <c r="D995" i="40"/>
  <c r="E995" i="40" s="1"/>
  <c r="E157" i="39"/>
  <c r="E74" i="39"/>
  <c r="E3" i="39"/>
  <c r="E3" i="29"/>
  <c r="E3" i="31"/>
  <c r="E3" i="32"/>
  <c r="E3" i="30"/>
  <c r="D3" i="34"/>
  <c r="E3" i="23"/>
  <c r="E3" i="28"/>
  <c r="E3" i="27"/>
  <c r="E3" i="25"/>
  <c r="E16" i="19"/>
  <c r="E4" i="17"/>
  <c r="E3" i="17"/>
  <c r="E3" i="12"/>
  <c r="E3" i="11"/>
  <c r="F3" i="10"/>
  <c r="E3" i="8"/>
  <c r="E46" i="7"/>
  <c r="D265" i="22"/>
  <c r="D262" i="22"/>
  <c r="D256" i="22"/>
  <c r="D244" i="22"/>
  <c r="D243" i="22"/>
  <c r="D234" i="22"/>
  <c r="D228" i="22"/>
  <c r="D227" i="22"/>
  <c r="D220" i="22"/>
  <c r="D189" i="22"/>
  <c r="D182" i="22"/>
  <c r="D179" i="22"/>
  <c r="D168" i="22"/>
  <c r="D163" i="22"/>
  <c r="D137" i="22"/>
  <c r="D134" i="22"/>
  <c r="D128" i="22"/>
  <c r="D125" i="22"/>
  <c r="D129" i="22" s="1"/>
  <c r="D109" i="22"/>
  <c r="D104" i="22"/>
  <c r="D85" i="22"/>
  <c r="D126" i="22" l="1"/>
  <c r="D71" i="22"/>
  <c r="D53" i="22"/>
  <c r="D49" i="22"/>
  <c r="D44" i="22"/>
  <c r="D32" i="22"/>
  <c r="D25" i="22"/>
  <c r="D14" i="22"/>
</calcChain>
</file>

<file path=xl/sharedStrings.xml><?xml version="1.0" encoding="utf-8"?>
<sst xmlns="http://schemas.openxmlformats.org/spreadsheetml/2006/main" count="13295" uniqueCount="2211">
  <si>
    <t/>
  </si>
  <si>
    <t>Quantity</t>
  </si>
  <si>
    <t>Rate</t>
  </si>
  <si>
    <t>Value</t>
  </si>
  <si>
    <t>CARBIDE TIPPED TOOLS</t>
  </si>
  <si>
    <t>11.0 MM M/C REAMER CARBIDE TIPPED</t>
  </si>
  <si>
    <t>11.0 MM T.S.DRILL CARBIDE TIPPED</t>
  </si>
  <si>
    <t>12.0 MM MACHINE REAMER CARBIDE TIPPED</t>
  </si>
  <si>
    <t>12.0 MM T.S.ENDMILL CARBIDE TIPPED</t>
  </si>
  <si>
    <t>13.5 MM T.S.DRILL CARBIDE TIPPED</t>
  </si>
  <si>
    <t>14.0 MM M/C REAMER CARBIDE TIPPED</t>
  </si>
  <si>
    <t>15.0 MM M/C REAMER CARBIDE TIPPED</t>
  </si>
  <si>
    <t>16.0 MM S.S.ENDMILL CARBIDE TIPPED</t>
  </si>
  <si>
    <t>16.0 MM T.S.ENDMILL CARBIDE TIPPED</t>
  </si>
  <si>
    <t>16.5 MM T.S.DRILL CARBIDE TIPPED</t>
  </si>
  <si>
    <t>18.0 MM S.S.ENDMILL CARBIDE TIPPED</t>
  </si>
  <si>
    <t>20.0 MM M/C REAMER CARBIDE TIPPED</t>
  </si>
  <si>
    <t>20.0 MM S.S.ENDMILL CARBIDE TIPPED</t>
  </si>
  <si>
    <t>20.0 MM S.S.SLOT DRILL CARBIDE TIPPED</t>
  </si>
  <si>
    <t>21.0 MM M/C REAMER CARBIDE TIPPED</t>
  </si>
  <si>
    <t>21.0 MM T.S.DRILL CARBIDE TIPPED</t>
  </si>
  <si>
    <t>22.5 MM T.S.DRILL CARBIDE TIPPED</t>
  </si>
  <si>
    <t>23.0 MM M/C REAMER CARBIDE TIPPED</t>
  </si>
  <si>
    <t>24.0 MM M/C REAMER CARBIDE TIPPED</t>
  </si>
  <si>
    <t>24.5 MM T.S.DRILL CARBIDE TIPPED</t>
  </si>
  <si>
    <t>25.0 MM M/C REAMER CARBIDE TIPPED</t>
  </si>
  <si>
    <t>25.0 MM T.S.ENDMILL CARBIDE TIPPED</t>
  </si>
  <si>
    <t>27.0 MM T.S.DRILL CARBIDE TIPPED</t>
  </si>
  <si>
    <t>28.0 MM M/C REAMER CARBIDE TIPPED</t>
  </si>
  <si>
    <t>30.0 MM T.S.ENDMILL CARBIDE TIPPED</t>
  </si>
  <si>
    <t>32.0 MM M/C REAMER CARBIDE TIPPED</t>
  </si>
  <si>
    <t>6.0 MM S.S.DRILL CARBIDE TIPPED</t>
  </si>
  <si>
    <t>6.5 MM S.S.DRILL CARBIDE TIPPED</t>
  </si>
  <si>
    <t>7.0 MM HAND REAMER CARBIDE TIPPED</t>
  </si>
  <si>
    <t>7.0 MM M/C REAMER CARBIDE TIPPED</t>
  </si>
  <si>
    <t>7.0 MM S.S.DRILL CARBIDE TIPPED</t>
  </si>
  <si>
    <t>7.0 MM S.S.ENDMILL CARBIDE TIPPED</t>
  </si>
  <si>
    <t>9.0 MM HAND REAMER CARBIDE TIPPED</t>
  </si>
  <si>
    <t>CENTRE DRILL</t>
  </si>
  <si>
    <t>CENTRE DRILL SLEEVE</t>
  </si>
  <si>
    <t>MT1 X BS1 CENTRE DRILL SLEEVE</t>
  </si>
  <si>
    <t>MT1 X BS2 CENTRE DRILL SLEEVE</t>
  </si>
  <si>
    <t>MT1 X BS3 CENTER DRILL SLEEVE</t>
  </si>
  <si>
    <t>MT1 X BS4 CENTRE DRILL SLEEVE</t>
  </si>
  <si>
    <t>MT2X11.2 MM CENTRE DRILL SLEEVE</t>
  </si>
  <si>
    <t>MT2X BS2 CENTRE DRILL SLEEVE</t>
  </si>
  <si>
    <t>MT2X BS3 CENTRE DRILL SLEEVE</t>
  </si>
  <si>
    <t>MT2X BS5 CENTRE DRILL SLEEVE</t>
  </si>
  <si>
    <t>MT3X11.2 MM CENTRE DRILL SLEEVE</t>
  </si>
  <si>
    <t>MT3 X 14.0 MM CENTRE DRILL SLEEVE</t>
  </si>
  <si>
    <t>MT3 X 18.0 MM CENTRE DRILL SLEEVE</t>
  </si>
  <si>
    <t>MT3X BS4 CENTRE DRILL SLEEVE</t>
  </si>
  <si>
    <t>MT3 X BS5 CENTRE DRILL SLEEVE</t>
  </si>
  <si>
    <t>MT3XBS7 CENTRE DRILL SLEEVE</t>
  </si>
  <si>
    <t>MT4X16.0 MM CENTRE DRILL SLEEVE</t>
  </si>
  <si>
    <t>MT4X20.0 MM CENTRE DRILL SLEEVE</t>
  </si>
  <si>
    <t>MT4X25.0 MM CENTRE DRILL SLEEVE</t>
  </si>
  <si>
    <t>CORE DRILL</t>
  </si>
  <si>
    <t>12.75 MM T.S.CORE DRILL</t>
  </si>
  <si>
    <t>13.5 MM T.S.CORE DRILL</t>
  </si>
  <si>
    <t>14.1 MM T.S.CORE DRILL</t>
  </si>
  <si>
    <t>14.2 MM T.S.CORE DRILL</t>
  </si>
  <si>
    <t>15.75 MM T.S.CORE DRILL</t>
  </si>
  <si>
    <t>15.7 MM T.S.CORE DRILL</t>
  </si>
  <si>
    <t>16.5 MM T.S.CORE DRILL</t>
  </si>
  <si>
    <t>17.1 MM T.S.CORE DRILL</t>
  </si>
  <si>
    <t>17.5 MM T.S.CORE DRILL</t>
  </si>
  <si>
    <t>20.5 MM T.S.CORE DRILL</t>
  </si>
  <si>
    <t>30.0 MM T.S.CORE DRILL</t>
  </si>
  <si>
    <t>30.5 MM T.S.CORE DRILL</t>
  </si>
  <si>
    <t>32.0 MM T.S.CORE DRILL</t>
  </si>
  <si>
    <t>34.0 MM T.S.CORE DRILL</t>
  </si>
  <si>
    <t>35.5 MM T.S.CORE DRILL</t>
  </si>
  <si>
    <t>36.5 MM T.S.CORE DRILL</t>
  </si>
  <si>
    <t>38.5 MM T.S.CORE DRILL</t>
  </si>
  <si>
    <t>39.0 MM T.S.CORE DRILL</t>
  </si>
  <si>
    <t>42.0 MM T.S.CORE DRILL</t>
  </si>
  <si>
    <t>42.5 MM T.S.CORE DRILL</t>
  </si>
  <si>
    <t>44.8 MM T.S.CORE DRILL</t>
  </si>
  <si>
    <t>94.0 MM T.S.CORE DRILL</t>
  </si>
  <si>
    <t>COUNTER BORE</t>
  </si>
  <si>
    <t>15.0 MM T.S. COUNTER BORE</t>
  </si>
  <si>
    <t>16.0 MM T.S.COUNTERBORE</t>
  </si>
  <si>
    <t>18.5 MM T.S.COUNTER BORE SPECIAL</t>
  </si>
  <si>
    <t>27.0 MM T.S.COUNTER BORE</t>
  </si>
  <si>
    <t>31.5 MM T.S. COUNTER BORE</t>
  </si>
  <si>
    <t>44.0 MM T.S. COUNTER BORE</t>
  </si>
  <si>
    <t>COUNTER SINK</t>
  </si>
  <si>
    <t>1/2"x60 DEG COUNTERSINK PTC</t>
  </si>
  <si>
    <t>3/4"X60 DEG COUNTERSINK ADDISON</t>
  </si>
  <si>
    <t>3/4"X60 DEG COUNTERSINK IT</t>
  </si>
  <si>
    <t>5/8"X60 DEG COUNTERSINK MIC</t>
  </si>
  <si>
    <t>5/8"x60 DEG COUNTERSINK PTC</t>
  </si>
  <si>
    <t>5/8"X90 DEG COUNTERSINK PTC</t>
  </si>
  <si>
    <t>C.S. DIE OTHER</t>
  </si>
  <si>
    <t>C.S. DIE TOTEM</t>
  </si>
  <si>
    <t>1" BSP C.S. DIE 2" O.D.</t>
  </si>
  <si>
    <t>11/64" BSB C.S. DIE 13/16" O.D.</t>
  </si>
  <si>
    <t>1/2" BSB C.S. DIE 1.1/2" O.D.</t>
  </si>
  <si>
    <t>1/2" BSF C.S. DIE 1.1/2" O.D.</t>
  </si>
  <si>
    <t>1/2" BSW C.S. DIE 1.1/2" O.D.</t>
  </si>
  <si>
    <t>1/2" UNC C.S. DIE 1.1/2" O.D.</t>
  </si>
  <si>
    <t>1/2" UNC C.S. DIE NUT</t>
  </si>
  <si>
    <t>1/2" UNF C.S. DIE 1.1/2" O.D.</t>
  </si>
  <si>
    <t>1/4" BSP C.S. DIE 1.1/2" O.D.</t>
  </si>
  <si>
    <t>1/4" BSP C.S. DIE NUT</t>
  </si>
  <si>
    <t>1/4" BSW C.S. DIE 1" O.D.L.H.</t>
  </si>
  <si>
    <t>1/4" BSW C.S. DIE 13/16" O.D.</t>
  </si>
  <si>
    <t>1/4" BSW C.S. DIE 13/16" O.D.L.H.</t>
  </si>
  <si>
    <t>1/4" UNC C.S. DIE NUT</t>
  </si>
  <si>
    <t>1/8" BSP C.S. DIE 1" O.D.</t>
  </si>
  <si>
    <t>1/8" BSW C.S. DIE 13/16" O.D.</t>
  </si>
  <si>
    <t>1/8" BSW C.S. DIE NUT</t>
  </si>
  <si>
    <t>3/16" BSF C.S. DIE NUT</t>
  </si>
  <si>
    <t>3/16" BSW C.S. DIE NUT</t>
  </si>
  <si>
    <t>3/32" BSW C.S. DIE 13/16" O.D.</t>
  </si>
  <si>
    <t>3/4" BSW C.S. DIE 1.1/2" O.D.</t>
  </si>
  <si>
    <t>3/4" UNC C.S. DIE NUT</t>
  </si>
  <si>
    <t>3/4" UNF C.S. DIE NUT</t>
  </si>
  <si>
    <t>3/8" BSB C.S. DIE 1" O.D.</t>
  </si>
  <si>
    <t>3/8" BSW C.S. DIE 1" O.D.L.H.</t>
  </si>
  <si>
    <t>3/8" UNC C.S. DIE NUT</t>
  </si>
  <si>
    <t>5/16" BSW C.S. DIE 1" O.D.L.H.</t>
  </si>
  <si>
    <t>5/16" BSW C.S. DIE NUT</t>
  </si>
  <si>
    <t>5/16" UNC C.S. DIE NUT</t>
  </si>
  <si>
    <t>5/16" UNF C.S. DIE 1" O.D.</t>
  </si>
  <si>
    <t>5/16" UNF C.S. DIE NUT</t>
  </si>
  <si>
    <t>5/32" BSW C.S. DIE 13/16" O.D.</t>
  </si>
  <si>
    <t>5/32" BSW C.S. DIE NUT</t>
  </si>
  <si>
    <t>5/8" BSCON C.S. DIE 1.1/2" O.D.</t>
  </si>
  <si>
    <t>5/8" BSW C.S. DIE 1.1/2" O.D.</t>
  </si>
  <si>
    <t>5/8" UNF C.S. DIE NUT</t>
  </si>
  <si>
    <t>7/16" BSB C.S. DIE 1.1/2" O.D.</t>
  </si>
  <si>
    <t>7/16" BSW C.S. DIE NUT</t>
  </si>
  <si>
    <t>7/16" UNC C.S. DIE NUT</t>
  </si>
  <si>
    <t>7/16" UNF C.S. DIE NUT</t>
  </si>
  <si>
    <t>7/8" BSW C.S. DIE 2" O.D.</t>
  </si>
  <si>
    <t>9/16" BSF C.S. DIE NUT</t>
  </si>
  <si>
    <t>9/16" UNF C.S. DIE NUT</t>
  </si>
  <si>
    <t>M10X1.0 C.S. DIE 1" O.D.</t>
  </si>
  <si>
    <t>M10X1.25 C.S. DIE 1" O.D.</t>
  </si>
  <si>
    <t>M12X1.5 C.S. DIE 1.1/2" O.D.</t>
  </si>
  <si>
    <t>M12X1.75 C.S. DIE 1.1/2" O.D.</t>
  </si>
  <si>
    <t>M14X1.5 C.S. DIE 1.1/2" O.D.</t>
  </si>
  <si>
    <t>M14X2.0 C.S. DIE NUT</t>
  </si>
  <si>
    <t>M16X2.0 C.S. DIE 1.1/2" O.D.</t>
  </si>
  <si>
    <t>M18X2.0 C.S. DIE 1.1/2" O.D.</t>
  </si>
  <si>
    <t>M18X2.5 C.S. DIE NUT</t>
  </si>
  <si>
    <t>M20X2.0 C.S. DIE 1.1/2" O.D.</t>
  </si>
  <si>
    <t>M20X2.5 C.S. DIE 1.1/2" O.D.</t>
  </si>
  <si>
    <t>M22X1.0 C.S. DIE 2" O.D.</t>
  </si>
  <si>
    <t>M2X0.4 C.S. DIE 13/16" O.D.</t>
  </si>
  <si>
    <t>M3X0.5 C.S. DIE 13/16" O.D.</t>
  </si>
  <si>
    <t>M3X0.5 C.S. DIE 13/16" O.D. L.H.</t>
  </si>
  <si>
    <t>M4X0.5 C.S. DIE 13/16" O.D.</t>
  </si>
  <si>
    <t>M4X0.7 C.S. DIE 13/16" O.D. L.H.</t>
  </si>
  <si>
    <t>M5X0.5 C.S. DIE 13/16" O.D.</t>
  </si>
  <si>
    <t>M5X0.8 C.S. DIE 13/16" O.D.</t>
  </si>
  <si>
    <t>M6X0.75 C.S. DIE 13/16" O.D.</t>
  </si>
  <si>
    <t>M6X1.0 C.S. DIE 1" O.D.</t>
  </si>
  <si>
    <t>M6X1.0 C.S. DIE NUT</t>
  </si>
  <si>
    <t>M7X0.75 C.S. DIE 13/16" O.D.</t>
  </si>
  <si>
    <t>M7X1.0 C.S. DIE NUT</t>
  </si>
  <si>
    <t>M8X1.25 C.S. DIE 1" O.D.</t>
  </si>
  <si>
    <t>NO.10 UNC C.S. DIE NUT</t>
  </si>
  <si>
    <t>NO.10 UNF C.S. DIE NUT</t>
  </si>
  <si>
    <t>C.S. TAP OTHER</t>
  </si>
  <si>
    <t>3/4" BSP C.S. DRILL TAP</t>
  </si>
  <si>
    <t>M22X1.0 C.S. TAP SEC</t>
  </si>
  <si>
    <t>C.S. TAP TOTEM</t>
  </si>
  <si>
    <t>1/2" BSW C.S. TAP BOT</t>
  </si>
  <si>
    <t>1/2" BSW C.S. TAP SEC</t>
  </si>
  <si>
    <t>1/2" BSW C.S.TAP SET</t>
  </si>
  <si>
    <t>1/2" UNC C.S. TAP TPR</t>
  </si>
  <si>
    <t>1/4" BSP C.S. TAP SET</t>
  </si>
  <si>
    <t>1/4" BSW C.S. TAP BOT</t>
  </si>
  <si>
    <t>1/4" BSW C.S.TAP SET</t>
  </si>
  <si>
    <t>1/4" BSW C.S. TAP TPR</t>
  </si>
  <si>
    <t>1/4" UNC C.S. TAP SET</t>
  </si>
  <si>
    <t>1/4" UNF C.S. TAP BOT</t>
  </si>
  <si>
    <t>1/8" BSP C.S. TAP SET</t>
  </si>
  <si>
    <t>1/8" BSW C.S. TAP SEC</t>
  </si>
  <si>
    <t>1/8" BSW C.S. TAP SET</t>
  </si>
  <si>
    <t>1/8" NPT C.S.TAP BOT</t>
  </si>
  <si>
    <t>3/16" BSF C.S. TAP BOT</t>
  </si>
  <si>
    <t>3/16" BSW C.S. TAP BOT</t>
  </si>
  <si>
    <t>3/16" BSW C.S. TAP SEC</t>
  </si>
  <si>
    <t>3/16" BSW C.S. TAP SET</t>
  </si>
  <si>
    <t>3/16" BSW C.S. TAP TPR</t>
  </si>
  <si>
    <t>3/4" BSP C.S. TAP SET</t>
  </si>
  <si>
    <t>3/4" UNC C.S. TAP TPR</t>
  </si>
  <si>
    <t>3/8" BSP C.S.TAP SET</t>
  </si>
  <si>
    <t>3/8" UNC C.S. TAP BOT</t>
  </si>
  <si>
    <t>3/8" UNF C.S. TAP SEC</t>
  </si>
  <si>
    <t>3/8" UNF C.S. TAP TPR</t>
  </si>
  <si>
    <t>5/16" BSW C.S. TAP BOT</t>
  </si>
  <si>
    <t>5/16" BSW C.S. TAP SEC</t>
  </si>
  <si>
    <t>5/16" BSW C.S. TAP TPR</t>
  </si>
  <si>
    <t>5/16" UNC C.S. TAP BOT</t>
  </si>
  <si>
    <t>5/16" UNC C.S. TAP TPR</t>
  </si>
  <si>
    <t>5/16" UNF C.S.TAP BOT</t>
  </si>
  <si>
    <t>5/16" UNF C.S. TAP SEC</t>
  </si>
  <si>
    <t>5/16" UNF C.S. TAP TPR</t>
  </si>
  <si>
    <t>5/32" BSW C.S. TAP BOT</t>
  </si>
  <si>
    <t>5/32" BSW C.S. TAP SEC</t>
  </si>
  <si>
    <t>5/32" BSW C.S. TAP TPR</t>
  </si>
  <si>
    <t>5/8" BSB C.S.TAP TPR</t>
  </si>
  <si>
    <t>5/8" BSF C.S. TAP TPR</t>
  </si>
  <si>
    <t>5/8" BSP C.S. TAP BOT</t>
  </si>
  <si>
    <t>5/8" BSP C.S. TAP TPR</t>
  </si>
  <si>
    <t>5/8" UNC C.S. TAP BOT</t>
  </si>
  <si>
    <t>5/8" UNC C.S. TAP SEC</t>
  </si>
  <si>
    <t>M10X0.75 C.S. TAP TPR</t>
  </si>
  <si>
    <t>M10X1.0 C.S. TAP SET</t>
  </si>
  <si>
    <t>M10X1.25 C.S.TAP SET</t>
  </si>
  <si>
    <t>M12X1.25 C.S.TAP SET</t>
  </si>
  <si>
    <t>M12X1.5 C.S.TAP SET</t>
  </si>
  <si>
    <t>M12X1.75 C.S. TAP SET</t>
  </si>
  <si>
    <t>M12X1.75 C.S. TAP TPR</t>
  </si>
  <si>
    <t>M14X1.0 C.S.TAP SET</t>
  </si>
  <si>
    <t>M14X1.25 C.S. TAP BOT</t>
  </si>
  <si>
    <t>M14X1.5 C.S. TAP TPR</t>
  </si>
  <si>
    <t>M14X2.0 C.S. TAP BOT</t>
  </si>
  <si>
    <t>M14X2.0 C.S. TAP SET</t>
  </si>
  <si>
    <t>M15X2.0 C.S. TAP SET</t>
  </si>
  <si>
    <t>M16X1.0 C.S. TAP BOT</t>
  </si>
  <si>
    <t>M16X1.0 C.S. TAP TPR</t>
  </si>
  <si>
    <t>M16X1.5 C.S. TAP SET</t>
  </si>
  <si>
    <t>M16X1.5 C.S. TAP TPR</t>
  </si>
  <si>
    <t>M16X2.0 C.S. TAP BOT</t>
  </si>
  <si>
    <t>M16X2.0 C.S. TAP SET</t>
  </si>
  <si>
    <t>M18X1.5 C.S. TAP SET</t>
  </si>
  <si>
    <t>M18X2.5 C.S. TAP BOT</t>
  </si>
  <si>
    <t>M18X2.5 C.S. TAP SEC</t>
  </si>
  <si>
    <t>M18X2.5 C.S. TAP TPR</t>
  </si>
  <si>
    <t>M20X1.0 C.S. TAP SEC</t>
  </si>
  <si>
    <t>M20X1.5 C.S. TAP SET</t>
  </si>
  <si>
    <t>M20X2.5 C.S. TAP BOT</t>
  </si>
  <si>
    <t>M20X2.5 C.S. TAP TPR</t>
  </si>
  <si>
    <t>M2.2X0.45 C.S. TAP SET</t>
  </si>
  <si>
    <t>M22X1.5 C.S. TAP BOT</t>
  </si>
  <si>
    <t>M22X1.5 C.S. TAP TPR</t>
  </si>
  <si>
    <t>M24X3.0 C.S. TAP SEC</t>
  </si>
  <si>
    <t>M2X0.4 C.S. TAP BOT</t>
  </si>
  <si>
    <t>M2X0.4 C.S. TAP TPR</t>
  </si>
  <si>
    <t>M3X0.5 C.S. TAP SEC</t>
  </si>
  <si>
    <t>M3X0.5 C.S. TAP TPR</t>
  </si>
  <si>
    <t>M4X0.7 C.S. TAP BOT</t>
  </si>
  <si>
    <t>M4X0.7 C.S. TAP SEC</t>
  </si>
  <si>
    <t>M4X0.7 C.S. TAP SET</t>
  </si>
  <si>
    <t>M4X0.7 C.S. TAP TPR</t>
  </si>
  <si>
    <t>M5X0.8 C.S. TAP BOT</t>
  </si>
  <si>
    <t>M5X0.8 C.S. TAP SEC</t>
  </si>
  <si>
    <t>M5X0.8 C.S. TAP SET</t>
  </si>
  <si>
    <t>M5X0.8 C.S. TAP TPR</t>
  </si>
  <si>
    <t>M6X1.0 C.S. TAP BOT</t>
  </si>
  <si>
    <t>M6X1.0 C.S. TAP SET</t>
  </si>
  <si>
    <t>M6X1.0 C.S. TAP TPR</t>
  </si>
  <si>
    <t>M7X1.0 C.S. TAP BOT</t>
  </si>
  <si>
    <t>M8X1.0 C.S. TAP SET</t>
  </si>
  <si>
    <t>M8X1.25 C.S. TAP BOT</t>
  </si>
  <si>
    <t>M8X1.25 C.S. TAP SET</t>
  </si>
  <si>
    <t>M8X1.25 C.S. TAP TPR</t>
  </si>
  <si>
    <t>M9X1.0 C.S. TAP SEC</t>
  </si>
  <si>
    <t>M9X1.0 C.S. TAP SET</t>
  </si>
  <si>
    <t>NO.10 UNC C.S. TAP BOT</t>
  </si>
  <si>
    <t>NO.10 UNC C.S. TAP TPR</t>
  </si>
  <si>
    <t>NO.10 UNF C.S. TAP SET</t>
  </si>
  <si>
    <t>NO.12 UNF C.S. TAP SET</t>
  </si>
  <si>
    <t>DOVETAIL CUTTER</t>
  </si>
  <si>
    <t>DOVETAIL CUTTER 25 MM X 70 DEG 'N' TYPE</t>
  </si>
  <si>
    <t>END MILL</t>
  </si>
  <si>
    <t>12.0X150 MM S.S.END MILL</t>
  </si>
  <si>
    <t>16.0 MM S.S.ENDMILL LONG SERIES</t>
  </si>
  <si>
    <t>16.0X200 MM S.S.END MILL</t>
  </si>
  <si>
    <t>18.0 MM T.S.ENDMILL L</t>
  </si>
  <si>
    <t>22.0 MM T.S.ENDMILL L</t>
  </si>
  <si>
    <t>22.0X150 MM S.S.END MILL</t>
  </si>
  <si>
    <t>30.0 MM SS END MILL</t>
  </si>
  <si>
    <t>3.0 MM S.S. ENDMILL</t>
  </si>
  <si>
    <t>32.0X150 MM S.S. ENDMILL</t>
  </si>
  <si>
    <t>6.0 MM S.S.ENDMILL</t>
  </si>
  <si>
    <t>8.0X150 MM S.S.END MILL</t>
  </si>
  <si>
    <t>HAND REAMER</t>
  </si>
  <si>
    <t>10.4 MM HAND REAMER</t>
  </si>
  <si>
    <t>11.0 MM HAND REAMER</t>
  </si>
  <si>
    <t>12.0 MM TAPER PIN HAND REAMER</t>
  </si>
  <si>
    <t>12.5 MM HAND REAMER</t>
  </si>
  <si>
    <t>14.5 MM HAND REAMER</t>
  </si>
  <si>
    <t>15.0 MM S.S.CHUCKING REAMER H6</t>
  </si>
  <si>
    <t>15.25 MM HAND REAMER</t>
  </si>
  <si>
    <t>15.25 MM HAND REAMER  H7</t>
  </si>
  <si>
    <t>15.5 MM HAND REAMER</t>
  </si>
  <si>
    <t>16.0 MM HAND REMER</t>
  </si>
  <si>
    <t>16.5 MM HAND REAMER</t>
  </si>
  <si>
    <t>18.0 MM HAND REAMER</t>
  </si>
  <si>
    <t>18.5 MM HAND REAMER</t>
  </si>
  <si>
    <t>19.0 MM HAND CHUCKING REAMER</t>
  </si>
  <si>
    <t>19.0 MM HAND REAMER</t>
  </si>
  <si>
    <t>21.0 MM HAND REAMER</t>
  </si>
  <si>
    <t>22.0 MM HAND REAMER</t>
  </si>
  <si>
    <t>23.0 MM HAND REAMER</t>
  </si>
  <si>
    <t>29.0 MM HAND REAMER</t>
  </si>
  <si>
    <t>3.0 MM HAND REAMER</t>
  </si>
  <si>
    <t>34.0 MM HAND REAMER</t>
  </si>
  <si>
    <t>5.0 MM HAND REAMER SPL</t>
  </si>
  <si>
    <t>5.5 MM HAND REAMER</t>
  </si>
  <si>
    <t>7.0 MM HAND REAMER</t>
  </si>
  <si>
    <t>8.0 MM HAND REAMER</t>
  </si>
  <si>
    <t>8.5 MM HAND REAMER</t>
  </si>
  <si>
    <t>9.5 MM HAND REAMER</t>
  </si>
  <si>
    <t>HSS DIE OTHER PECO</t>
  </si>
  <si>
    <t>1/4" BSB HSS DIE 1" O.D.</t>
  </si>
  <si>
    <t>1/4" BSF HSS DIE 13/16" O.D.</t>
  </si>
  <si>
    <t>1/4" BSF HSS DIE NUT</t>
  </si>
  <si>
    <t>1/4" BSW HSS DIE NUT</t>
  </si>
  <si>
    <t>1/4" UNC HSS DIE 1" O.D.</t>
  </si>
  <si>
    <t>15/64" BSB HSS DIE 1" O.D.</t>
  </si>
  <si>
    <t>3/16" BSB HSS DIE 1" O.D.</t>
  </si>
  <si>
    <t>3/16" BSW HSS DIE 13/16" O.D.</t>
  </si>
  <si>
    <t>3/16" BSW HSS DIE NUT</t>
  </si>
  <si>
    <t>3/32" BSW HSS DIE 13/16" O.D.</t>
  </si>
  <si>
    <t>3/4" UNF HSS DIE 1.1/2" O.D.</t>
  </si>
  <si>
    <t>3/8" BSW HSS DIE 1" O.D.</t>
  </si>
  <si>
    <t>5/16" BSF HSS ROUND DIE</t>
  </si>
  <si>
    <t>5/16" BSW HSS DIE 1" O.D.</t>
  </si>
  <si>
    <t>5/8" BSB HSS DIE 1.1/2" O.D.</t>
  </si>
  <si>
    <t>7/16" BSW HSS DIE NUT</t>
  </si>
  <si>
    <t>9/16" BSB HSS DIE 1.1/2" O.D.</t>
  </si>
  <si>
    <t>M10X0.5 HSS DIE 1" O.D.</t>
  </si>
  <si>
    <t>M10X1.0 HSS DIE 1" O.D.</t>
  </si>
  <si>
    <t>M11X1.0 HSS DIE 1.1/2" O.D.</t>
  </si>
  <si>
    <t>M14X1.25 HSS DIE 1.1/2" O.D.</t>
  </si>
  <si>
    <t>M14X2.0 HSS DIE 1.1/2" O.D.</t>
  </si>
  <si>
    <t>M18X2.0 HSS DIE 2" O.D.</t>
  </si>
  <si>
    <t>M18X2.5 HSS DIE 1.1/2" O.D.</t>
  </si>
  <si>
    <t>M25X1.5 HSS DIE 2" O.D.</t>
  </si>
  <si>
    <t>M2.6X0.45 HSS DIE 13/16" O.D.</t>
  </si>
  <si>
    <t>M26X3.0 HSS DIE 2" O.D.</t>
  </si>
  <si>
    <t>M2X0.4 HSS DIE 16 MM GRD.THR</t>
  </si>
  <si>
    <t>M3X0.5 HSS DIE NUT</t>
  </si>
  <si>
    <t>M3X0.6 HSS DIE 13/16" O.D.</t>
  </si>
  <si>
    <t>M4.5X0.5 HSS DIE 13/16" O.D.</t>
  </si>
  <si>
    <t>M4X0.75 HSS DIE 13/16" O.D.</t>
  </si>
  <si>
    <t>M4X0.7 HSS DIE 13/16" O.D.</t>
  </si>
  <si>
    <t>M5.5X0.9 HSS DIE 13/16" O.D.</t>
  </si>
  <si>
    <t>M5X0.75 HSS DIE 13/16" O.D.</t>
  </si>
  <si>
    <t>M6X1.0 HSS DIE 1" O.D.</t>
  </si>
  <si>
    <t>NO.8 UNC HSS DIE 13/16" O.D.</t>
  </si>
  <si>
    <t>ITHS TAP</t>
  </si>
  <si>
    <t>0.326X26 BSCY ITHS TAP SPL</t>
  </si>
  <si>
    <t>1" BSP HSS TAP BOT YG1</t>
  </si>
  <si>
    <t>1" BSP HSS TAP TPR YG1</t>
  </si>
  <si>
    <t>1" BSW ITHS NUT TAP</t>
  </si>
  <si>
    <t>11/16-16 UN HSS TAP TUFF</t>
  </si>
  <si>
    <t>5/16" UNC HSS TAP SPIREX</t>
  </si>
  <si>
    <t>7/16" UNF HSS TAP BOT KT</t>
  </si>
  <si>
    <t>M18X1.5 HSS TAP L.S.SPIREX</t>
  </si>
  <si>
    <t>M6X0.75 HSS TAP SEC</t>
  </si>
  <si>
    <t>NO.4 UNC HSS TAP SPIREX</t>
  </si>
  <si>
    <t>NO.8 UNC HSS TAP SPIREX</t>
  </si>
  <si>
    <t>L.H.DRILL</t>
  </si>
  <si>
    <t>10.0 MM S.S. LONG  DRILL LEFT HAND</t>
  </si>
  <si>
    <t>3.2 MM S.S.DRILL LEFT HAND</t>
  </si>
  <si>
    <t>4.1 MM S.S.DRILL LEFT HAND</t>
  </si>
  <si>
    <t>4.5 MM S.S. LONG  DRILL LEFT HAND</t>
  </si>
  <si>
    <t>5.1 MM S.S. STUB DRILL LEFT HAND</t>
  </si>
  <si>
    <t>5.2 MM S.S. STUB DRILL LEFT HAND</t>
  </si>
  <si>
    <t>5.3 MM S.S. DRILL LEFT HAND</t>
  </si>
  <si>
    <t>5.4 MM S.S.DRILL LEFT HAND</t>
  </si>
  <si>
    <t>5.5 MM S.S. DRILL LEFT HAND</t>
  </si>
  <si>
    <t>6.6 MM S.S. STUB DRILL LEFT HAND</t>
  </si>
  <si>
    <t>8.1 MM S.S. STUB DRILL LEFT HAND</t>
  </si>
  <si>
    <t>MACHINE ACCSS.</t>
  </si>
  <si>
    <t>AA 16X1 ADJUSTABLE ADAPTER</t>
  </si>
  <si>
    <t>DIE SOCKET 1"-MT3</t>
  </si>
  <si>
    <t>DRILL CHUCK # 60 2J TAPER</t>
  </si>
  <si>
    <t>DRILL CHUCK 1/2" AMBA</t>
  </si>
  <si>
    <t>DRILL CHUCK 1/2" BIG</t>
  </si>
  <si>
    <t>DRILL CHUCK 1/2" FOR HAND DRILL MACHINE</t>
  </si>
  <si>
    <t>DRILL CHUCK 1/2" LAMBRICH</t>
  </si>
  <si>
    <t>DRILL CHUCK 1/2" SHARP</t>
  </si>
  <si>
    <t>DRILL CHUCK 1/2" STAR/JUG OSCAR</t>
  </si>
  <si>
    <t>DRILL CHUCK 1/4" BIG</t>
  </si>
  <si>
    <t>DRILL CHUCK 3/4" AMBA</t>
  </si>
  <si>
    <t>DRILL CHUCK 3/8"</t>
  </si>
  <si>
    <t>DRILL CHUCK 3/8" G.T. TAPER</t>
  </si>
  <si>
    <t>DRILL CHUCK ARBOUR ISO40X JT-6</t>
  </si>
  <si>
    <t>DRILL CHUCK ARBOUR MT2X1/2"</t>
  </si>
  <si>
    <t>DRILL CHUCK ARBOUR MT-2X1/4"</t>
  </si>
  <si>
    <t>DRILL CHUCK ARBOUR MT3X1"</t>
  </si>
  <si>
    <t>DRILL CHUCK ARBOUR MT3X1/2"</t>
  </si>
  <si>
    <t>DRILL CHUCK ARBOUR MT3X3/4"</t>
  </si>
  <si>
    <t>DRILL CHUCK KEY 3/8"</t>
  </si>
  <si>
    <t>DRILL SLEEVE 1-2</t>
  </si>
  <si>
    <t>DRILL SLEEVE 2-3</t>
  </si>
  <si>
    <t>DRILL SLEEVE 3-4</t>
  </si>
  <si>
    <t>DRILL SLEEVE 4-2</t>
  </si>
  <si>
    <t>ER 40 COLLET 2-1 MM</t>
  </si>
  <si>
    <t>FLOTING REAMER HOLDER FR-22</t>
  </si>
  <si>
    <t>FLOTING REAMER HOLDER FR-32</t>
  </si>
  <si>
    <t>ISO30/E40 COLLET ADAPTOR WITH SPANNER</t>
  </si>
  <si>
    <t>ISO30 X MT2 MILLING REDUCTION SOCKET</t>
  </si>
  <si>
    <t>ISO30 X MT3 MILLING REDUCTION SOCKET</t>
  </si>
  <si>
    <t>ISO 50 E40 COLLET ADAPTOR</t>
  </si>
  <si>
    <t>KEY LESS DRILL CHUCK1-13 MM HEAVY</t>
  </si>
  <si>
    <t>KEYLESS DRILL CHUCK 13 MM LAMBRICH</t>
  </si>
  <si>
    <t>MCO 10 MM MILLING COLLET E40</t>
  </si>
  <si>
    <t>MCO 11.5 MM MILLING COLLET E40</t>
  </si>
  <si>
    <t>MCO 13 MM MILLING COLLET E40</t>
  </si>
  <si>
    <t>MCO 15 MM MILLING COLLET E40</t>
  </si>
  <si>
    <t>MCO 16 MM MILLING COLLET E40</t>
  </si>
  <si>
    <t>MCO 17.5 MM MILLING COLLET E40</t>
  </si>
  <si>
    <t>MCO 17 MM MILLING COLLET E40</t>
  </si>
  <si>
    <t>MCO 21 MM MILLING COLLET E40</t>
  </si>
  <si>
    <t>MCO 22 MM MILLING COLLET E40</t>
  </si>
  <si>
    <t>MCO 23 MM MILLING COLLET E40</t>
  </si>
  <si>
    <t>MCO 24 MM MILLING COLLET E40</t>
  </si>
  <si>
    <t>MCO 5/16" MILLING COLLET E40</t>
  </si>
  <si>
    <t>MCO 5 MM MILLING COLLET E40 TAIL TYPE</t>
  </si>
  <si>
    <t>MCO 6 MM MILLING COLLET E40</t>
  </si>
  <si>
    <t>MCO 7/8" MILLING COLLET E40</t>
  </si>
  <si>
    <t>MCO 7/8" MILLING COLLET E40 TAIL TYPE</t>
  </si>
  <si>
    <t>MCO 7 MM MILLING COLLET E40</t>
  </si>
  <si>
    <t>MCO 8.5 MM MILLING COLLET E40</t>
  </si>
  <si>
    <t>MCO 8 MM MILLING COLLET E40</t>
  </si>
  <si>
    <t>MCO 9 MM MILLING COLLET E40</t>
  </si>
  <si>
    <t>MCO E-32-10 MM COLLET</t>
  </si>
  <si>
    <t>MCO E-32-15 MM COLLET</t>
  </si>
  <si>
    <t>MCO E-32-20 MM COLLET</t>
  </si>
  <si>
    <t>MCO E-32-5 MM COLLET</t>
  </si>
  <si>
    <t>MCO E-45-13 MM COLLET</t>
  </si>
  <si>
    <t>MCO E-45-14 MM COLLET</t>
  </si>
  <si>
    <t>MCO E-45-18 MM COLLET</t>
  </si>
  <si>
    <t>MCO E-45-20 MM COLLET</t>
  </si>
  <si>
    <t>MCO E-45-22 MM COLLET</t>
  </si>
  <si>
    <t>MCO E-45-4 MM COLLET</t>
  </si>
  <si>
    <t>MT1 DEAD CENTRE PLAIN FULL</t>
  </si>
  <si>
    <t>MT2 DEAD CENTRE CARBIDE TIPPED FULL</t>
  </si>
  <si>
    <t>MT2 REVOLVING CENTRE</t>
  </si>
  <si>
    <t>MT3 DEAD CENTER PLAIN HALF</t>
  </si>
  <si>
    <t>MT3 DEAD CENTRE CARBIDE TIPPED FULL</t>
  </si>
  <si>
    <t>MT3 DEAD CENTRE CARBIDE TIPPED HALF</t>
  </si>
  <si>
    <t>MT3 REVOLVING CENTRE</t>
  </si>
  <si>
    <t>MT4 DEAD CENTRE CARBIDE TIPPED FULL</t>
  </si>
  <si>
    <t>MT4 DEAD CENTRE PLAIN HALF</t>
  </si>
  <si>
    <t>MT4 PIPE CENTRE (40-75)</t>
  </si>
  <si>
    <t>MT4  REVOLVIMG CENTER INTERCHANGABLE</t>
  </si>
  <si>
    <t>MT4 REVOLVING CENTRE</t>
  </si>
  <si>
    <t>MT4 REVOLVING CENTRE CARBIDE TIPPED</t>
  </si>
  <si>
    <t>MT5 DEAD CENTRE PLAIN FULL</t>
  </si>
  <si>
    <t>MT5 REVOLVING CENTRE</t>
  </si>
  <si>
    <t>MT5 REVOLVING CENTRE CARBIDE TIPPED</t>
  </si>
  <si>
    <t>QUICK CHANGE CHUCK COLLET CO 31</t>
  </si>
  <si>
    <t>QUICK CHANGE CHUCK COLLET CO-33</t>
  </si>
  <si>
    <t>SCRAPPER 200 [8] HALF ROUND</t>
  </si>
  <si>
    <t>SHARP-200 MM LATHE CHUCK 3 JAW</t>
  </si>
  <si>
    <t>SINE BAR 300 MM</t>
  </si>
  <si>
    <t>SOFT FACE HAMMER 40MM</t>
  </si>
  <si>
    <t>SOFT FACE HAMMER 50MM</t>
  </si>
  <si>
    <t>SPARE MALLETS 40MM</t>
  </si>
  <si>
    <t>SPARE MALLETS 50MM</t>
  </si>
  <si>
    <t>TCO A15-3/8" ROUND COLLET</t>
  </si>
  <si>
    <t>TCO A25-10.5 MM ROUND COLLET</t>
  </si>
  <si>
    <t>TCO A25-10.7 MM ROUND COLLET</t>
  </si>
  <si>
    <t>TCO A25-10 MM HEX COLLET</t>
  </si>
  <si>
    <t>TCO A25-1/2" ROUND COLLET</t>
  </si>
  <si>
    <t>TCO A25-13 MM HEX COLLET</t>
  </si>
  <si>
    <t>TCO A25-1/4" ROUND COLLET</t>
  </si>
  <si>
    <t>TCO A25-14 MM ROUND COLLET</t>
  </si>
  <si>
    <t>TCO A25-1.5 MM ROUND COLLET</t>
  </si>
  <si>
    <t>TCO A25-15 MM SQUARE COLLET</t>
  </si>
  <si>
    <t>TCO A25-16 MM ROUND COLLET</t>
  </si>
  <si>
    <t>TCO A25-17 MM ROUND COLLET</t>
  </si>
  <si>
    <t>TCO A25-18 MM ROUND COLLET</t>
  </si>
  <si>
    <t>TCO A25-18 MM SQUARE COLLET</t>
  </si>
  <si>
    <t>TCO A25-19 MM HEX COLLET</t>
  </si>
  <si>
    <t>TCO A25-19 MM ROUND COLLET</t>
  </si>
  <si>
    <t>TCO A25-20 MM SQUARE COLLET</t>
  </si>
  <si>
    <t>TCO A25-21 MM HEX COLLET</t>
  </si>
  <si>
    <t>TCO A25-21 MM ROUND COLLET</t>
  </si>
  <si>
    <t>TCO A25-25 MM ROUND COLLET</t>
  </si>
  <si>
    <t>TCO A25-26 MM ROUND COLLET</t>
  </si>
  <si>
    <t>TCO A25-3/4" ROUND COLLET</t>
  </si>
  <si>
    <t>TCO A25-6 MM HEX COLLET</t>
  </si>
  <si>
    <t>TCO A25-7 MM HEX COLLET</t>
  </si>
  <si>
    <t>TCO A25-7 MM ROUND COLLET</t>
  </si>
  <si>
    <t>TCO A25-8 MM HEX COLLET</t>
  </si>
  <si>
    <t>TOYO 3" BENCH VICE DOUBLE RIB</t>
  </si>
  <si>
    <t>TOYO 5" BENCH VICE DOUBLE RIB</t>
  </si>
  <si>
    <t>TURRET SLEEVE 32X65X25 FOR CNC</t>
  </si>
  <si>
    <t>TURRET SLEEVE 40X85X20 FOR CNC</t>
  </si>
  <si>
    <t>TURRET SOCKET 1.1/4"XMT1</t>
  </si>
  <si>
    <t>MACHINE REAMER</t>
  </si>
  <si>
    <t>11.0 MM M/C JIG REAMER</t>
  </si>
  <si>
    <t>12.0 MM M/C REAMER CARBIDE TIPPED H-8</t>
  </si>
  <si>
    <t>12.0X300 MM M/C REAMER EX LONG</t>
  </si>
  <si>
    <t>12.5 MM M/C REAMER</t>
  </si>
  <si>
    <t>14.0 MM M/C CHUCKING REAMER</t>
  </si>
  <si>
    <t>14.5 MM M/C BRIDGE REAMER</t>
  </si>
  <si>
    <t>15.0X300 MM M/C REAMER EX LONG</t>
  </si>
  <si>
    <t>16.0X250 MM M/C REAMER EX LONG</t>
  </si>
  <si>
    <t>16.5 MM M/C BRIDGE REAMER</t>
  </si>
  <si>
    <t>17.0 MM M/C CHUCKING REAMER</t>
  </si>
  <si>
    <t>18.0 X 300 MM EX-LONG REAMER</t>
  </si>
  <si>
    <t>18.25 MM M/C CHUCKING REAMER</t>
  </si>
  <si>
    <t>18.26 MM M/C CHUCKING REAMER</t>
  </si>
  <si>
    <t>18.3 MM M/C CHUCKING REAMER</t>
  </si>
  <si>
    <t>19.5 MM M/C BRIDGE REAMER</t>
  </si>
  <si>
    <t>20.0 MM M/C BRIDGE REAMER</t>
  </si>
  <si>
    <t>22.0 MM M/C REAMER</t>
  </si>
  <si>
    <t>22.25 MM M/C CHUCKING REAMER</t>
  </si>
  <si>
    <t>23.0 MM M/C BRIDGE REAMER</t>
  </si>
  <si>
    <t>23.0MM M/C REAMER</t>
  </si>
  <si>
    <t>23.5 MM M/C REAMER</t>
  </si>
  <si>
    <t>24.5 MM M/C CHUCKING REAMER</t>
  </si>
  <si>
    <t>25.6 MM M/C REAMER</t>
  </si>
  <si>
    <t>26.5 MM M/C CHUCKING REAMER</t>
  </si>
  <si>
    <t>26.5 MM M/C REAMER</t>
  </si>
  <si>
    <t>27.0 MM M/C REAMER</t>
  </si>
  <si>
    <t>27.5 MM M/C REAMER</t>
  </si>
  <si>
    <t>29.0 MM M/C BRIDGE REAMER</t>
  </si>
  <si>
    <t>30.5 MM M/C REAMER</t>
  </si>
  <si>
    <t>33.5 MM M/C REAMER</t>
  </si>
  <si>
    <t>34.5 MM M/C REAMER</t>
  </si>
  <si>
    <t>35.5 MM M/C REAMER</t>
  </si>
  <si>
    <t>3.5 MM M/C REAMER</t>
  </si>
  <si>
    <t>37.0 MM M/C REAMER</t>
  </si>
  <si>
    <t>37.0 MM M/C REAMER H7</t>
  </si>
  <si>
    <t>38.0 MM M/C REAMER</t>
  </si>
  <si>
    <t>39.0 MM M/C REAMER</t>
  </si>
  <si>
    <t>4.0 MM M/C REAMER H7</t>
  </si>
  <si>
    <t>42.0 MM M/C REAMER</t>
  </si>
  <si>
    <t>43.0 MM M/C REAMER</t>
  </si>
  <si>
    <t>5.0 MM M/C REAMER H7</t>
  </si>
  <si>
    <t>6.0 MM M/C REAMER</t>
  </si>
  <si>
    <t>6.0MM M/C REAMER H-7</t>
  </si>
  <si>
    <t>7.0 MM M/C CHUCKING REAMER</t>
  </si>
  <si>
    <t>7.0 MM M/C REAMER</t>
  </si>
  <si>
    <t>7.5 MM M/C REAMER</t>
  </si>
  <si>
    <t>8.0 MM M/C REAMER</t>
  </si>
  <si>
    <t>8.0MM M/C REAMER CARBIDE TIPPED H-8</t>
  </si>
  <si>
    <t>8.2 MM M/C REAMER</t>
  </si>
  <si>
    <t>8.5MM M/C REAMER</t>
  </si>
  <si>
    <t>MA FORD</t>
  </si>
  <si>
    <t>BEM 10.0X25X70 MM 4FLT #140 TA</t>
  </si>
  <si>
    <t>BEM 12.00MMX50X102XSH12 4FLT TA SPL MA FORD</t>
  </si>
  <si>
    <t>BEM 1.50MM 4FLT #140 TA MA FORD</t>
  </si>
  <si>
    <t>BEM 2.00MM 4FLT #140XL TA</t>
  </si>
  <si>
    <t>BEM 3.0X12X38 MM 4FLT #140 TA</t>
  </si>
  <si>
    <t>BEM 4.0X14X51 MM 4FLT #140 TA</t>
  </si>
  <si>
    <t>BEM 5.0X20X51 MM 4FLT #140 TA</t>
  </si>
  <si>
    <t>BEM 8.0X20X64 MM 4FLT #140 TA</t>
  </si>
  <si>
    <t>EM 10.00MMX25X75XSH10 4FLT HSM TA MAFORD</t>
  </si>
  <si>
    <t>EM 10.0X40X89 MM 4FLT #122 XL TA</t>
  </si>
  <si>
    <t>EM 12.0X50X102 MM 4FLT #122 XL TA</t>
  </si>
  <si>
    <t>EM 14.0X30X89 MM 4FLT #111 TA</t>
  </si>
  <si>
    <t>EM 18.0X35X102 MM 4FLT #111 TA</t>
  </si>
  <si>
    <t>EM 2.00MM 4FLT #111XL TA</t>
  </si>
  <si>
    <t>EM 3.00MM 4FLT #111XL TA</t>
  </si>
  <si>
    <t>EM 3.0MM 2FLT #150 TIALN MAFORD</t>
  </si>
  <si>
    <t>EM 4.00MMX18X64XSH4 4FLT HSM TA MAFORD</t>
  </si>
  <si>
    <t>EM 4.0 MM 4FLT #111 T.A.</t>
  </si>
  <si>
    <t>EM 4.0X25X6 MM 4FLT #122 XL TA</t>
  </si>
  <si>
    <t>EM 6.00MM 4FLT #111XL TA</t>
  </si>
  <si>
    <t>EM 6.0 MM 4FLT #111 T.A.</t>
  </si>
  <si>
    <t>EM 6.0X30X76 MM 4FLT #122 XL TA MAFORD</t>
  </si>
  <si>
    <t>EM 8.0 MM 2FLT #121 TIALN MAFORD</t>
  </si>
  <si>
    <t>MA FORD 12.0 MM S.C.ENDMILL 4 FL BN LONG REACH</t>
  </si>
  <si>
    <t>MA FORD 12.0X25X100 MM S.C.ENDMILL 2 FL BN</t>
  </si>
  <si>
    <t>MA FORD 3.0 MM S.C.ENDMILL 2 FL BN</t>
  </si>
  <si>
    <t>MA FORD 3.5 MM S.C.ENDMILL 4FL</t>
  </si>
  <si>
    <t>MA FORD 5.1 MM S.C. DRILL TUBESHEET</t>
  </si>
  <si>
    <t>MA FORD 8.0 MM S.C.ENDMILL 2 FL BN LONG REACH</t>
  </si>
  <si>
    <t>MA FORD XL 10.0 MM S.C. ENDMILL 2 FL BN</t>
  </si>
  <si>
    <t>MA FORD XL 12.0 MM S.C. ENDMILL 2 FL BN</t>
  </si>
  <si>
    <t>MA FORD XL 1.5MM S.C. ENDMILL 2 FL</t>
  </si>
  <si>
    <t>MA FORD XL 16.0MM S.C.ENDMILL 2FL</t>
  </si>
  <si>
    <t>MA FORD XL 4.0MM S.C.ENDMILL 2FL</t>
  </si>
  <si>
    <t>MA FORD XL 4.0 MM S.C.ENDMILL 2 FL BN</t>
  </si>
  <si>
    <t>MA FORD XL 5.0MM S.C.ENDMILL 2FL</t>
  </si>
  <si>
    <t>MA FORD XL 5.0MM S.C.ENDMILL 2FL BN</t>
  </si>
  <si>
    <t>MA FORD XL 5.0MM S.C.ENDMILL 4FL</t>
  </si>
  <si>
    <t>MA FORD XL 5.0 MM S.C.END MILL L.L. 2 FL</t>
  </si>
  <si>
    <t>MA FORD XL 6.0 MM S.C. ENDMILL 2 FL</t>
  </si>
  <si>
    <t>MA FORD XL 6.0 MM S.C.ENDMILL 2 FL BN</t>
  </si>
  <si>
    <t>MA FORD XL 7.0 MM S.C. ENDMILL 4 FLT</t>
  </si>
  <si>
    <t>MA FORD XL 8.0 MM S.C.ENDMILL 2 FL BN</t>
  </si>
  <si>
    <t>S &amp; F CUTTER</t>
  </si>
  <si>
    <t>10"X5/16"X1.1/4" S &amp; F CUTTER</t>
  </si>
  <si>
    <t>100X12X32 MM KEYWAY MILLING CUTTER</t>
  </si>
  <si>
    <t>100X20X27 MM S &amp; F CUTTER</t>
  </si>
  <si>
    <t>115X8/5.89X32 MM S &amp; F CUTTER</t>
  </si>
  <si>
    <t>125X25X32 MM S &amp; F CUTTER</t>
  </si>
  <si>
    <t>125X35X32 MM S &amp; F CUTTER</t>
  </si>
  <si>
    <t>132X8X40 MM S &amp; F CUTTER</t>
  </si>
  <si>
    <t>160X12.5X40 MM S &amp; F CUTTER</t>
  </si>
  <si>
    <t>190X12X31.75 MM S &amp; F CUTTER</t>
  </si>
  <si>
    <t>3"X1/2"X1" 45 DEG SINGLE ANGLE CUTTER L.H.</t>
  </si>
  <si>
    <t>3.1/2"X5/16"X1" S &amp; F CUTTER</t>
  </si>
  <si>
    <t>5"X1/2"X1.1/4" S &amp; F CUTTER</t>
  </si>
  <si>
    <t>50X10X16 MM 90 DEG EQ ANGLE CUTTER</t>
  </si>
  <si>
    <t>50X8X16 MM KEYWAY MILLING CUTTER</t>
  </si>
  <si>
    <t>56X12X16 MM 60 DEG EQ ANGLE CUTTER</t>
  </si>
  <si>
    <t>6"X0.3165"X1.1/4" S &amp; F CUTTER</t>
  </si>
  <si>
    <t>6"X1/2"X1" S &amp; F CUTTER</t>
  </si>
  <si>
    <t>63X8X22 MM S &amp; F CUTTER</t>
  </si>
  <si>
    <t>7"X1/2"X1.1/4" S &amp; F CUTTER</t>
  </si>
  <si>
    <t>7"X5/16"X1.1/4" S &amp; F CUTTER</t>
  </si>
  <si>
    <t>80X8X27 MM S &amp; F CUTTERSTAG TEETH</t>
  </si>
  <si>
    <t>SLITTING SAW</t>
  </si>
  <si>
    <t>3"X0.065"X1" SLITTING SAW PTC</t>
  </si>
  <si>
    <t>3"X1.25 MMX1" HSS SLITTING SAW (F.T)</t>
  </si>
  <si>
    <t>SLOT DRILL</t>
  </si>
  <si>
    <t>12.0 MM S.S. SLOT DRILL</t>
  </si>
  <si>
    <t>15.0 MM T.S.SLOT DRILL</t>
  </si>
  <si>
    <t>18.0 MM T.S.SLOT DRILL</t>
  </si>
  <si>
    <t>20.0 MM S.S. SLOT DRILL SPL</t>
  </si>
  <si>
    <t>22.0 MM T.S.SLOT DRILL</t>
  </si>
  <si>
    <t>22.0 MM T.S.SLOT DRILL THREADED</t>
  </si>
  <si>
    <t>28.0 MM 'T' SLOT CUTTER S.S.</t>
  </si>
  <si>
    <t>28.0 MM T.S.SLOT DRILL THREADED</t>
  </si>
  <si>
    <t>3.0 MM S.S. SLOT DRILL</t>
  </si>
  <si>
    <t>40.0 MM T.S.SLOT DRILL THREADED</t>
  </si>
  <si>
    <t>7.0 MM S.S.SLOT DRILL</t>
  </si>
  <si>
    <t>S.S. DRILL</t>
  </si>
  <si>
    <t>3.0 MM S.S.DRILL TAPER PIN</t>
  </si>
  <si>
    <t>10.0X150X200 MM S.S.E.L.DRILL</t>
  </si>
  <si>
    <t>11.0X340X400 MM S.S.E.L.DRILL</t>
  </si>
  <si>
    <t>11.4X125X200 MM S.S.E.L.DRILL</t>
  </si>
  <si>
    <t>11.5 MM S.S. LONG DRILL</t>
  </si>
  <si>
    <t>14.0X405X470 MM S.S.E.L.DRILL</t>
  </si>
  <si>
    <t>14.0X415X480 MM S.S.E.L.DRILL</t>
  </si>
  <si>
    <t>1.5X100 MM S.S.E.L. DRILL</t>
  </si>
  <si>
    <t>18.0X275 MM S.S.E.L.DRILL</t>
  </si>
  <si>
    <t>1.9X110X140 MM S.S.E.L.DRILL</t>
  </si>
  <si>
    <t>1.9X65X100 MM S.S.E.L.DRILL</t>
  </si>
  <si>
    <t>1.9X75X125 MM S.S.E.L.DRILL</t>
  </si>
  <si>
    <t>2.3X115X140 MM S.S.E.L.DRILL</t>
  </si>
  <si>
    <t>2.3X75X150 MM S.S.E.L.DRILL</t>
  </si>
  <si>
    <t>2.4X85X125 MM S.S.E.L.DRILL</t>
  </si>
  <si>
    <t>2.5X85X125 MM S.S.E.L.DRILL</t>
  </si>
  <si>
    <t>2.7X70X130 MM S.S.E.L.DRILL</t>
  </si>
  <si>
    <t>2.7X80X125 MM S.S.E.L.DRILL</t>
  </si>
  <si>
    <t>3.0X100X150 MM S.S.E.L.DRILL</t>
  </si>
  <si>
    <t>3.0X150 MM S.S.E.L. DRILL</t>
  </si>
  <si>
    <t>3.1X70X300 MM S.S.E.L.DRILL</t>
  </si>
  <si>
    <t>3.4X150 MM S.S.E.L.DRILL</t>
  </si>
  <si>
    <t>3.5X250X300 MM S.S.E.L.DRILL</t>
  </si>
  <si>
    <t>4.0X100X150 MM S.S.E.L.DRILL</t>
  </si>
  <si>
    <t>4.1X150X200 MM S.S.E.L.DRILL</t>
  </si>
  <si>
    <t>4.5X200X250 MM SSEL DRILL</t>
  </si>
  <si>
    <t>4.9X110X140 MM S.S.E.L.DRILL</t>
  </si>
  <si>
    <t>4.9X200X250 MM S.S.E.L.DRILL</t>
  </si>
  <si>
    <t>5.0X100X150 MM S.S.E.L.DRILL</t>
  </si>
  <si>
    <t>5.0X175X275 MM SSEL DRILL M35 STEEL</t>
  </si>
  <si>
    <t>5.1X150X200 MM S.S.E.L.DRILL</t>
  </si>
  <si>
    <t>5.5X150X200 MM S.S.E.L.DRILL</t>
  </si>
  <si>
    <t>5.5X200X250 MM S.S.E.L.DRILL</t>
  </si>
  <si>
    <t>5.8X100X400 MM S.S.E.L.DRILL</t>
  </si>
  <si>
    <t>6.2X225X300 MM S.S.E.L.DRILL</t>
  </si>
  <si>
    <t>6.5X175 MM S.S.E.L.DRILL</t>
  </si>
  <si>
    <t>6.5X200X250 MM S.S.E.L.DRILL</t>
  </si>
  <si>
    <t>6.5X250 MM S.S.E.L.DRILL</t>
  </si>
  <si>
    <t>6.75X63X220 MM S.S.E.L.DRILL</t>
  </si>
  <si>
    <t>7.0X225 MM S.S.E.L.DRILL</t>
  </si>
  <si>
    <t>10.2 MM S.S.DRILL LONG SERIES</t>
  </si>
  <si>
    <t>10.9 MM S.S.DRILL LONG SERIES</t>
  </si>
  <si>
    <t>1.0 MM S.S.DRILL LONG SERIES</t>
  </si>
  <si>
    <t>11.3 MM S.S.DRILL LONG SERIES</t>
  </si>
  <si>
    <t>11.4 MM S.S.DRILL LONG SERIES</t>
  </si>
  <si>
    <t>12.2 MM S.S.DRILL LONG SERIES</t>
  </si>
  <si>
    <t>13.0  MM S.S.DRILL LONG SERIES</t>
  </si>
  <si>
    <t>14.5 MM S.S.DRILL LONG SERIES</t>
  </si>
  <si>
    <t>14.7 MM S.S. DRILL LONG SERIES</t>
  </si>
  <si>
    <t>14.8 MM S.S.DRILL LONG SERIES</t>
  </si>
  <si>
    <t>15.0 MM S.S.DRILL LONG SERIES</t>
  </si>
  <si>
    <t>15.25 MM S.S. DRILL LONG SERIES</t>
  </si>
  <si>
    <t>15.7 MM S.S.DRILL LONG SERIES</t>
  </si>
  <si>
    <t>17.5 MM S.S.DRILL LONG SERIES</t>
  </si>
  <si>
    <t>1.7 MM S.S.DRILL LONG SERIES</t>
  </si>
  <si>
    <t>1.95 S.S.DRILL LONG SERIES</t>
  </si>
  <si>
    <t>1.9 MM S.S.DRILL LONG SERIES</t>
  </si>
  <si>
    <t>2.1 MM S.S.DRILL LONG SERIES</t>
  </si>
  <si>
    <t>22.0 MM S.S.DRILL LONG SERIES</t>
  </si>
  <si>
    <t>22.5 MM S.S.DRILL LONG SERIES</t>
  </si>
  <si>
    <t>2.4 MM S.S.DRILL LONG SERIES</t>
  </si>
  <si>
    <t>2.5 MM S.S.DRILL LONG SERIES</t>
  </si>
  <si>
    <t>27.5 MM S.S.DRILL LONG SERIES</t>
  </si>
  <si>
    <t>2.7 MM S.S.DRILL LONG SERIES</t>
  </si>
  <si>
    <t>28.6 MM S.S.DRILL LONG SERIES</t>
  </si>
  <si>
    <t>31.5 MM S.S.L.S. DRILL</t>
  </si>
  <si>
    <t>3.1 MM S.S.DRILL LONG SRS</t>
  </si>
  <si>
    <t>3.2X100X150 MM S.S.E.L.DRILL</t>
  </si>
  <si>
    <t>3.5 MM S.S.DRILL LONG SRS</t>
  </si>
  <si>
    <t>3.7 MM S.S.DRILL LONG SERIES</t>
  </si>
  <si>
    <t>4.0 MM S.S.DRILL LONG SRS</t>
  </si>
  <si>
    <t>4.2 MM S.S.DRILL LONG SERIES</t>
  </si>
  <si>
    <t>4.4 MM S.S.DRILL LONG SERIES</t>
  </si>
  <si>
    <t>4.5 MM S.S.DRILL LONG SERIES</t>
  </si>
  <si>
    <t>5.1 MM S.S.DRILL LONG SRS</t>
  </si>
  <si>
    <t>5.2 MM S.S.DRILL LONG SERIES</t>
  </si>
  <si>
    <t>5.7 MM S.S.DRILL LONG SERIES</t>
  </si>
  <si>
    <t>6.0 MM S.S. DRILL LONG SERIES</t>
  </si>
  <si>
    <t>6.5MM S.S.DRILL LONG SERIES</t>
  </si>
  <si>
    <t>6.8 MM S.S. DRILL LONG SERIES</t>
  </si>
  <si>
    <t>6.9 MM S.S.DRILL LONG SERIES</t>
  </si>
  <si>
    <t>7.0 MM S.S. DRILL LONG SERIES</t>
  </si>
  <si>
    <t>7.2 MM S.S. DRILL LONG SERIES</t>
  </si>
  <si>
    <t>7.3 MM S.S. DRILL LONG SERIES</t>
  </si>
  <si>
    <t>9.4 MM S.S.DRILL LONG SERIES</t>
  </si>
  <si>
    <t>9.7 MM S.S.DRILL LONG SERIES</t>
  </si>
  <si>
    <t>STEP DRILL</t>
  </si>
  <si>
    <t>106X6.33X5X190 MM OAL T.S.STEP DRILL</t>
  </si>
  <si>
    <t>10.75X8.1 MMX 150 MM. OAL S.S.STEP DRILL</t>
  </si>
  <si>
    <t>12X10.5 MM T.S.STEP DRILL</t>
  </si>
  <si>
    <t>13X11.7 MM T.S.STEP DRILL</t>
  </si>
  <si>
    <t>16X11 MM T.S.STEP DRILL</t>
  </si>
  <si>
    <t>18.5X15.5 MM T.S.STEP DRILL</t>
  </si>
  <si>
    <t>25X22.5X16.5 MM T.S.STEP DRILL</t>
  </si>
  <si>
    <t>27.75X24.75 MM T.S.STEP DRILL</t>
  </si>
  <si>
    <t>33X11X225 OAL T.S.STEP DRILL</t>
  </si>
  <si>
    <t>4.9X1.85 MMX 30 MM OAL S.S.STEP DRILL</t>
  </si>
  <si>
    <t>4X1.5 MM X119 OAL S.S.STEP DRILL</t>
  </si>
  <si>
    <t>6X3.45 MMX 139 MM OAL S.S.STEP DRILL</t>
  </si>
  <si>
    <t>6X4.1 MMX 139 MM OAL S.S.STEP DRILL</t>
  </si>
  <si>
    <t>7x3.5x150 MM OAL S.S.STEP DRILL</t>
  </si>
  <si>
    <t>7X4.8 MMX 120 MM. OAL S.S.STEP DRILL</t>
  </si>
  <si>
    <t>7X4X105X150 MM S.S.STEP DRILL</t>
  </si>
  <si>
    <t>7X5 MMX 147 MM OAL S.S.STEP DRILL</t>
  </si>
  <si>
    <t>8.2X6.4 MM T.S.STEP DRILL</t>
  </si>
  <si>
    <t>8X5 MMX 85 MM OAL S.S.STEP DRILL</t>
  </si>
  <si>
    <t>9X6.7 MMX 100 MM. OAL S.S.STEP DRILL</t>
  </si>
  <si>
    <t>10.0 MM S.S.STUB DRILL</t>
  </si>
  <si>
    <t>10.3 MM S.S.STUB DRILL</t>
  </si>
  <si>
    <t>11.0 MM S.S.STUB DRILL</t>
  </si>
  <si>
    <t>12.8 MM S.S.STUB DRILL</t>
  </si>
  <si>
    <t>12.9 MM S.S.STUB DRILL</t>
  </si>
  <si>
    <t>1.5 MM S.S.STUB DRILL</t>
  </si>
  <si>
    <t>1.9 MM S.S.STUB DRILL</t>
  </si>
  <si>
    <t>23.5 MM S.S. STUB DRILL</t>
  </si>
  <si>
    <t>2.5 MM S.S.STUB DRILL</t>
  </si>
  <si>
    <t>26.25 MM S.S. STUB DRILL</t>
  </si>
  <si>
    <t>2.7 MM S.S.STUB DRILL</t>
  </si>
  <si>
    <t>3.2 MM S.S.STUB DRILL</t>
  </si>
  <si>
    <t>3.7 MM S.S.STUB DRILL</t>
  </si>
  <si>
    <t>4.4 MM S.S.STUB DRILL</t>
  </si>
  <si>
    <t>4.5 MM S.S.DRILL STUB</t>
  </si>
  <si>
    <t>5.5 MM S.S.STUB DRILL</t>
  </si>
  <si>
    <t>5.8 MM S.S.STUB DRILL</t>
  </si>
  <si>
    <t>9.0 MM S.S. STUB DRILL</t>
  </si>
  <si>
    <t>9.3 MM S.S.STUB DRILL</t>
  </si>
  <si>
    <t>9.6 MM S.S.STUB DRILL</t>
  </si>
  <si>
    <t>9.7 MM S.S.STUB DRILL</t>
  </si>
  <si>
    <t>9.8 MM S.S.STUB DRILL</t>
  </si>
  <si>
    <t>T.C.R. BURR</t>
  </si>
  <si>
    <t>A12 T.C.R.BURR</t>
  </si>
  <si>
    <t>A1 T.C.R. BURR</t>
  </si>
  <si>
    <t>A2 T.C.R. BURR</t>
  </si>
  <si>
    <t>A3 T.C.R. BURR</t>
  </si>
  <si>
    <t>A4 T.C.R. BURR</t>
  </si>
  <si>
    <t>A5 T.C.R. BURR</t>
  </si>
  <si>
    <t>A5 T.C.R.BURR DELUX CUT</t>
  </si>
  <si>
    <t>A6 T.C.R. BURR</t>
  </si>
  <si>
    <t>A8 T.C.R. BURR DELUX CUT</t>
  </si>
  <si>
    <t>B1 T.C.R. BURR</t>
  </si>
  <si>
    <t>B1 T.C.R. BURR 70 MM LONG</t>
  </si>
  <si>
    <t>B2 T.C.R. BURR</t>
  </si>
  <si>
    <t>B3 T.C.R. BURR</t>
  </si>
  <si>
    <t>B4 T.C.R. BURR</t>
  </si>
  <si>
    <t>B6 T.C.R. BURR</t>
  </si>
  <si>
    <t>C10 T.C.R. BURR</t>
  </si>
  <si>
    <t>C14 T.C.R. BURR SUPREME</t>
  </si>
  <si>
    <t>C1 T.C.R. BURR</t>
  </si>
  <si>
    <t>C1 T.C.R. BURR SHIBALLOY</t>
  </si>
  <si>
    <t>C2 T.C.R. BURR</t>
  </si>
  <si>
    <t>C2 T.C.R. BURR SHIBALLOY</t>
  </si>
  <si>
    <t>C3 T.C.R. BURR</t>
  </si>
  <si>
    <t>C4 T.C.R. BURR</t>
  </si>
  <si>
    <t>C5 T.C.R. BURR SUPREME</t>
  </si>
  <si>
    <t>C7 T.C.R. BURR</t>
  </si>
  <si>
    <t>CE4 T.C.R.BURR</t>
  </si>
  <si>
    <t>F1 T.C.R.BURR DELUX CUT</t>
  </si>
  <si>
    <t>F2 T.C.R.BURR</t>
  </si>
  <si>
    <t>H11 HSS ROTARY CUTTER</t>
  </si>
  <si>
    <t>H13 HSS ROTARY CUTTER</t>
  </si>
  <si>
    <t>H14 HSS ROTARY CUTTER</t>
  </si>
  <si>
    <t>H15 HSS ROTARY CUTTER</t>
  </si>
  <si>
    <t>H16 HSS ROTARY CUTTER</t>
  </si>
  <si>
    <t>H17 HSS ROTARY CUTTER</t>
  </si>
  <si>
    <t>H18 HSS ROTARY CUTTER</t>
  </si>
  <si>
    <t>H19 HSS ROTARY CUTTER</t>
  </si>
  <si>
    <t>H20 HSS ROTARY CUTTER</t>
  </si>
  <si>
    <t>H21 HSS ROTARY CUTTER</t>
  </si>
  <si>
    <t>H23 HSS ROTARY CUTTER</t>
  </si>
  <si>
    <t>H24 HSS ROTARY CUTTER 100 MM LONG</t>
  </si>
  <si>
    <t>H25 HSS ROTARY CUTTER</t>
  </si>
  <si>
    <t>H26 HSS ROTARY CUTTER</t>
  </si>
  <si>
    <t>H27 HSS ROTARY CUTTER</t>
  </si>
  <si>
    <t>H2 HSS ROTARY CUTTER</t>
  </si>
  <si>
    <t>H30 HSS ROTARY CUTTER</t>
  </si>
  <si>
    <t>H32 HSS ROTARY CUTTER</t>
  </si>
  <si>
    <t>H33 HSS ROTARY CUTTER</t>
  </si>
  <si>
    <t>H34 HSS ROTARY CUTTER</t>
  </si>
  <si>
    <t>H35 HSS ROTARY CUTTER</t>
  </si>
  <si>
    <t>H36 HSS ROTARY CUTTER</t>
  </si>
  <si>
    <t>H38 HSS ROTARY CUTTER</t>
  </si>
  <si>
    <t>H39 HSS ROTARY CUTTER</t>
  </si>
  <si>
    <t>H40 HSS ROTARY CUTTER</t>
  </si>
  <si>
    <t>H41 HSS ROTARY CUTTER</t>
  </si>
  <si>
    <t>H43 HSS ROTARY CUTTER</t>
  </si>
  <si>
    <t>H4 HSS ROTARY CUTTER</t>
  </si>
  <si>
    <t>H52 HSS ROTARY CUTTER</t>
  </si>
  <si>
    <t>H7 HSS ROTARY CUTTER</t>
  </si>
  <si>
    <t>H9 HSS ROTARY CUTTER</t>
  </si>
  <si>
    <t>K1 T.C.R. BURR</t>
  </si>
  <si>
    <t>K2 T.C.R. BURR</t>
  </si>
  <si>
    <t>K3 T.C.R. BURR SUPREME</t>
  </si>
  <si>
    <t>K4 T.C.R. BURR</t>
  </si>
  <si>
    <t>M02 T.C.R. BURR DELUX CUT</t>
  </si>
  <si>
    <t>MA1 T.C.R. BURR</t>
  </si>
  <si>
    <t>MA2 T.C.R. BURR</t>
  </si>
  <si>
    <t>MA3 T.C.R. BURR</t>
  </si>
  <si>
    <t>MB1 T.C.R. BURR</t>
  </si>
  <si>
    <t>MB2 T.C.R. BURR</t>
  </si>
  <si>
    <t>MC2 T.C.R. BURR</t>
  </si>
  <si>
    <t>MC3 T.C.R. BURR</t>
  </si>
  <si>
    <t>MK1 T.C.R. BURR</t>
  </si>
  <si>
    <t>MK2 T.C.R. BURR</t>
  </si>
  <si>
    <t>MO1 T.C.R. BURR</t>
  </si>
  <si>
    <t>MO2 T.C.R. BURR</t>
  </si>
  <si>
    <t>MS1 T.C.R. BURR</t>
  </si>
  <si>
    <t>MT1 T.C.R. BURR</t>
  </si>
  <si>
    <t>MT1 T.C.R.BURR SUPREME</t>
  </si>
  <si>
    <t>MT2 T.C.R. BURR</t>
  </si>
  <si>
    <t>MT3 T.C.R. BURR</t>
  </si>
  <si>
    <t>MT4 T.C.R. BURR</t>
  </si>
  <si>
    <t>MTB2 T.C.R.BURR</t>
  </si>
  <si>
    <t>O1 T.C.R. BURR</t>
  </si>
  <si>
    <t>O2 T.C.R. BURR</t>
  </si>
  <si>
    <t>R2 T.C.R. BURR</t>
  </si>
  <si>
    <t>R3 T.C.R. BURR</t>
  </si>
  <si>
    <t>S1 T.C.R. BURR</t>
  </si>
  <si>
    <t>S2 T.C.R. BURR</t>
  </si>
  <si>
    <t>S3 T.C.R. BURR</t>
  </si>
  <si>
    <t>S4 T.C.R. BURR</t>
  </si>
  <si>
    <t>S5 T.C.R. BURR</t>
  </si>
  <si>
    <t>T1 T.C.R. BURR</t>
  </si>
  <si>
    <t>T2 T.C.R. BURR</t>
  </si>
  <si>
    <t>T3 T.C.R. BURR</t>
  </si>
  <si>
    <t>T4 T.C.R. BURR</t>
  </si>
  <si>
    <t>TB1 T.C.R. BURR</t>
  </si>
  <si>
    <t>TB2 T.C.R. BURR</t>
  </si>
  <si>
    <t>TB3 T.C.R. BURR</t>
  </si>
  <si>
    <t>TO SUPREME T.C.R.BURR</t>
  </si>
  <si>
    <t>THS TAP</t>
  </si>
  <si>
    <t>0.593-27 NPTF THS TAP BOT CUMMINS</t>
  </si>
  <si>
    <t>1.1/2"-8 UN THS TAP SEC</t>
  </si>
  <si>
    <t>1.1/2"-8 UN THS TAP TPR</t>
  </si>
  <si>
    <t>1.1/2" BSW THS TAP TPR</t>
  </si>
  <si>
    <t>1.1/4"-8 UN THS TAP SET</t>
  </si>
  <si>
    <t>1/16" BSP THS TAP TPR</t>
  </si>
  <si>
    <t>1.1/8"-8 UN THS TAP SET OF 3</t>
  </si>
  <si>
    <t>1.1/8"-8 UN THS TAP TPR</t>
  </si>
  <si>
    <t>1/2" BSP THS TAP BOT GOLD</t>
  </si>
  <si>
    <t>1/2" BSW THS TAP BOT</t>
  </si>
  <si>
    <t>1/2" BSW THS TAP SEC</t>
  </si>
  <si>
    <t>1/2" BSW THS TAP SEC S.F.</t>
  </si>
  <si>
    <t>1/2" BSW THS TAP TPR</t>
  </si>
  <si>
    <t>1/2" BSW THS TAP TPR S.F.</t>
  </si>
  <si>
    <t>1/2" UNC THS TAP BOT</t>
  </si>
  <si>
    <t>1/2" UNC THS TAP NIB</t>
  </si>
  <si>
    <t>1/2" UNF THS TAP SET</t>
  </si>
  <si>
    <t>1/2" UNF THS TAP TPR</t>
  </si>
  <si>
    <t>1.3/8"-8 UN THS TAP SET</t>
  </si>
  <si>
    <t>1/4" BSF THS TAP TPR</t>
  </si>
  <si>
    <t>1/4" BSW THS TAP BOT</t>
  </si>
  <si>
    <t>1/4" BSW THS TAP SET</t>
  </si>
  <si>
    <t>1/4" BSW THS TAP TPR</t>
  </si>
  <si>
    <t>1/4" UNC THS TAP BOT</t>
  </si>
  <si>
    <t>1/4" UNC THS TAP NIB</t>
  </si>
  <si>
    <t>1/4" UNC THS TAP SEC</t>
  </si>
  <si>
    <t>1/4" UNC THS TAP SET</t>
  </si>
  <si>
    <t>1/4" UNC THS TAP TPR</t>
  </si>
  <si>
    <t>1/4" UNF THS TAP BOT</t>
  </si>
  <si>
    <t>1/4" UNF THS TAP NIB</t>
  </si>
  <si>
    <t>1/4" UNF THS TAP SEC</t>
  </si>
  <si>
    <t>1/8" BSW THS TAP L.S."B"</t>
  </si>
  <si>
    <t>1/8" BSW THS TAP SET</t>
  </si>
  <si>
    <t>1/8" BSW THS TAP TPR</t>
  </si>
  <si>
    <t>3/16" BSW THS TAP BOT</t>
  </si>
  <si>
    <t>3/16" BSW THS TAP SET GOLD</t>
  </si>
  <si>
    <t>3/4" BSP THS TAP BOT</t>
  </si>
  <si>
    <t>3/4" BSPT THS TAP BOT</t>
  </si>
  <si>
    <t>3/4" BSPT THS TAP TPR</t>
  </si>
  <si>
    <t>3/4" BSW THS TAP L.S."C"</t>
  </si>
  <si>
    <t>3/4" BSW THS TAP SET S.F.</t>
  </si>
  <si>
    <t>3/4" NPT THS TAP L.S. 'A' TYPE OAL 200MM</t>
  </si>
  <si>
    <t>3/4" UNF THS TAP TPR</t>
  </si>
  <si>
    <t>3/8" BSP THS TAP BOT</t>
  </si>
  <si>
    <t>3/8" BSP THS TAP TPR</t>
  </si>
  <si>
    <t>3/8" BSW THS TAP BOT</t>
  </si>
  <si>
    <t>3/8" BSW THS TAP SEC</t>
  </si>
  <si>
    <t>3/8" BSW THS TAP SET</t>
  </si>
  <si>
    <t>3/8" BSW THS TAP TPR</t>
  </si>
  <si>
    <t>3/8" NPTF THS TAP BOT</t>
  </si>
  <si>
    <t>3/8" NPT ITHS TAP BOT</t>
  </si>
  <si>
    <t>3/8" NPT THS TAP L.S. 'C' TYPE OAL 150MM</t>
  </si>
  <si>
    <t>3/8" NPT THS TAP SET OF 2 PCS</t>
  </si>
  <si>
    <t>3/8" UNC THS TAP BOT</t>
  </si>
  <si>
    <t>3/8" UNC THS TAP SEC</t>
  </si>
  <si>
    <t>3/8" UNC THS TAP TPR</t>
  </si>
  <si>
    <t>3/8" UNF THS TAP SEC M &amp; M SPL.</t>
  </si>
  <si>
    <t>3/8" UNF THS TAP SET</t>
  </si>
  <si>
    <t>4 BA THS TAP TUFF</t>
  </si>
  <si>
    <t>5/16" BSF THS TAP SET L.H.</t>
  </si>
  <si>
    <t>5/16" BSW THS TAP BOT</t>
  </si>
  <si>
    <t>5/16" BSW THS TAP L.S."C"</t>
  </si>
  <si>
    <t>5/16" BSW THS TAP SEC</t>
  </si>
  <si>
    <t>5/16" BSW THS TAP TPR</t>
  </si>
  <si>
    <t>5/16" UNC THS TAP TPR</t>
  </si>
  <si>
    <t>5/16" UNF THS TAP NIB</t>
  </si>
  <si>
    <t>5/16" UNF THS TAP SEC</t>
  </si>
  <si>
    <t>5/16" UNF THS TAP SPIREX</t>
  </si>
  <si>
    <t>5/16" UNF THS TAP TPR</t>
  </si>
  <si>
    <t>5/32" BSW THS TAP SEC S.F.</t>
  </si>
  <si>
    <t>5/8" BSCON THS TAP SET OF 2</t>
  </si>
  <si>
    <t>5/8" BSW THS TAP L.S. 'B' TYPE</t>
  </si>
  <si>
    <t>5/8" BSW THS TAP SEC</t>
  </si>
  <si>
    <t>5/8" UNF THS TAP BOT</t>
  </si>
  <si>
    <t>7/16" BSW THS TAP L.S."B"</t>
  </si>
  <si>
    <t>7/16" UNC ITHS TAP SEC S.F.</t>
  </si>
  <si>
    <t>7/16" UNC THS TAP SEC</t>
  </si>
  <si>
    <t>7/16" UNC THS TAP TPR</t>
  </si>
  <si>
    <t>7/8" UNC THS TAP SEC S.F.</t>
  </si>
  <si>
    <t>9/16" BSW THS TAP BOT</t>
  </si>
  <si>
    <t>M10X0.75 THS TAP SET (SET OF 2)</t>
  </si>
  <si>
    <t>M10X1.0 THS TAP BOT</t>
  </si>
  <si>
    <t>M10X1.0 THS TAP BOT GOLD</t>
  </si>
  <si>
    <t>M10X1.0 THS TAP BOT L.H.</t>
  </si>
  <si>
    <t>M10X1.0 THS TAP BOT R.S.</t>
  </si>
  <si>
    <t>M10X1.0 THS TAP TPR</t>
  </si>
  <si>
    <t>M10X1.25 THS TAP BOT L.H.</t>
  </si>
  <si>
    <t>M10X1.25 THS TAP BOT R.S. M35</t>
  </si>
  <si>
    <t>M10X1.25 THS TAP L.S."C"</t>
  </si>
  <si>
    <t>M10X1.25 THS TAP MARUTI SPL+TICN COATING</t>
  </si>
  <si>
    <t>M10X1.25 THS TAP NIB</t>
  </si>
  <si>
    <t>M10X1.25 THS TAP SPPT</t>
  </si>
  <si>
    <t>M10X1.5 THS TAP BOT R.S.</t>
  </si>
  <si>
    <t>M10X1.5 THS TAP NIB</t>
  </si>
  <si>
    <t>M10X1.5 THS TAP SA3</t>
  </si>
  <si>
    <t>M10X1.5 THS TAP SEC R.S.</t>
  </si>
  <si>
    <t>M11X1.0 THS TAP BOT</t>
  </si>
  <si>
    <t>M11X1.5 THS TAP SET</t>
  </si>
  <si>
    <t>M12.1X1.0 THS TAP SPIREX 5H</t>
  </si>
  <si>
    <t>M12X0.75 THS TAP SET OF 2</t>
  </si>
  <si>
    <t>M12X1.0 THS TAP BOT</t>
  </si>
  <si>
    <t>M12X1.0 THS TAP BOT L.H.</t>
  </si>
  <si>
    <t>M12X1.0 THS TAP SEC 4H</t>
  </si>
  <si>
    <t>M12X1.5 THS TAP BOT</t>
  </si>
  <si>
    <t>M12X1.5 THS TAP BOT 6G</t>
  </si>
  <si>
    <t>M12X1.5 THS TAP BOT L.H.</t>
  </si>
  <si>
    <t>M12X1.5 THS TAP L.S."C"</t>
  </si>
  <si>
    <t>M12X1.5 THS TAP SEC S.F.</t>
  </si>
  <si>
    <t>M12X1.5 THS TAP SET OF 2</t>
  </si>
  <si>
    <t>M12X1.5 THS TAP SPIREX 4H</t>
  </si>
  <si>
    <t>M12X1.5 THS TAP TPR</t>
  </si>
  <si>
    <t>M12X1.5 THS TAP TUFF M35</t>
  </si>
  <si>
    <t>M12X1.75 THS TAP NIB</t>
  </si>
  <si>
    <t>M12X1.75 THS TAP SB3</t>
  </si>
  <si>
    <t>M12X1.75 THS TAP SET GOLD</t>
  </si>
  <si>
    <t>M12X1.75 THS TAP SPIREX GOLD</t>
  </si>
  <si>
    <t>M14X1.25 THS TAP GOLD SPL</t>
  </si>
  <si>
    <t>M14X1.5 THS TAP TPR</t>
  </si>
  <si>
    <t>M14X1.5 THS TAP TUFF</t>
  </si>
  <si>
    <t>M14X2.0 THS TAP SEC S.F.</t>
  </si>
  <si>
    <t>M1.6X0.35 THS TAP BOT</t>
  </si>
  <si>
    <t>M1.6X0.35 THS TAP TPR</t>
  </si>
  <si>
    <t>M16X1.5 THS TAP BOT 6G</t>
  </si>
  <si>
    <t>M16X1.5 THS TAP SET OF 2</t>
  </si>
  <si>
    <t>M16X1.75 THS TAP SET</t>
  </si>
  <si>
    <t>M17X1.0 THS TAP BOT</t>
  </si>
  <si>
    <t>M18X0.75 THS TAP BOT SPL</t>
  </si>
  <si>
    <t>M18X1.5 THS TAP BOT L.H. 4H</t>
  </si>
  <si>
    <t>M18X1.5 THS TAP NIB</t>
  </si>
  <si>
    <t>M18X2.5 THS NUT TAP</t>
  </si>
  <si>
    <t>M18X2.5 THS TAP TPR</t>
  </si>
  <si>
    <t>M20X1.0 THS TAP TPR</t>
  </si>
  <si>
    <t>M20X1.5 THS TAP BOT</t>
  </si>
  <si>
    <t>M20X1.5 THS TAP BOT 6G</t>
  </si>
  <si>
    <t>M20X1.5 THS TAP BOT 6G FROM FLT</t>
  </si>
  <si>
    <t>M20X2.0 THS TAP BOT</t>
  </si>
  <si>
    <t>M20X2.0 THS TAP SET OF 2</t>
  </si>
  <si>
    <t>M20X2.5 THS TAP S.F.TAPER DIN 352</t>
  </si>
  <si>
    <t>M22X1.5 THS TAP BOT</t>
  </si>
  <si>
    <t>M22X2.5 THS TAP BOT</t>
  </si>
  <si>
    <t>M22X2.5 THS TAP SEC S.F. DIN 352</t>
  </si>
  <si>
    <t>M22X2.5 THS TAP SET DIN352</t>
  </si>
  <si>
    <t>M22X2.5 THS TAP TPR S.F. DIN 352</t>
  </si>
  <si>
    <t>M24X1.0 THS TAP TPR</t>
  </si>
  <si>
    <t>M24X1.5 THS TAP TPR</t>
  </si>
  <si>
    <t>M24X3.0 THS TAP BOT</t>
  </si>
  <si>
    <t>M24X3.0 THS TAP SEC S.F.</t>
  </si>
  <si>
    <t>M24X3.0 THS TAP TPR</t>
  </si>
  <si>
    <t>M2.5X0.45 THS TAP BOT</t>
  </si>
  <si>
    <t>M2.5X0.45 THS TAP SEC</t>
  </si>
  <si>
    <t>M2.5X0.45 THS TAP SET</t>
  </si>
  <si>
    <t>M2.5X0.45 THS TAP SET S.F.</t>
  </si>
  <si>
    <t>M2.5X0.45 THS TAP TPR</t>
  </si>
  <si>
    <t>M27X3.0 THS TAP BOT</t>
  </si>
  <si>
    <t>M27X3.0 THS TAP SEC</t>
  </si>
  <si>
    <t>M27X3.0 THS TAP SET S.F.</t>
  </si>
  <si>
    <t>M27X3.0 THS TAP TPR</t>
  </si>
  <si>
    <t>M2X0.4 THS TAP BOT</t>
  </si>
  <si>
    <t>M2X0.4 THS TAP SEC</t>
  </si>
  <si>
    <t>M2X0.4 THS TAP TPR</t>
  </si>
  <si>
    <t>M30X0.5 THS TAP BOT</t>
  </si>
  <si>
    <t>M30X3.5 THS TAP SEC</t>
  </si>
  <si>
    <t>M32X2.0 THS TAP BOT L.H.</t>
  </si>
  <si>
    <t>M32X2.0 THS TAP TPR</t>
  </si>
  <si>
    <t>M33X2.0 THS TAP BOT L.H.</t>
  </si>
  <si>
    <t>M33X3.5 THS TAP BOT</t>
  </si>
  <si>
    <t>M33X3.5 THS TAP TPR</t>
  </si>
  <si>
    <t>M3.5X0.6 THS TAP BOT</t>
  </si>
  <si>
    <t>M3.5X0.6 THS TAP SET</t>
  </si>
  <si>
    <t>M3.5X0.6 THS TAP SPPT GOLD 6g 3FLT</t>
  </si>
  <si>
    <t>M3.5X0.6 THS TAP TPR</t>
  </si>
  <si>
    <t>M3.5X0.6 THS TAP TUFF</t>
  </si>
  <si>
    <t>M36X4.0 THS TAP BOT</t>
  </si>
  <si>
    <t>M3X0.5 THS TAP L.S."B"</t>
  </si>
  <si>
    <t>M3X0.5 THS TAP L.S."C"</t>
  </si>
  <si>
    <t>M42X1.5 THS TAP BOT</t>
  </si>
  <si>
    <t>M4.5X0.75 THS TAP TUFF</t>
  </si>
  <si>
    <t>M4X0.35 THS TAP SPPT 4H</t>
  </si>
  <si>
    <t>M4X0.5 THS TAP SET OF 2</t>
  </si>
  <si>
    <t>M4X0.7 THS TAP L.S.'B' GOLD</t>
  </si>
  <si>
    <t>M4X0.7 THS TAP SB1</t>
  </si>
  <si>
    <t>M4X0.7 THS TAP SB3</t>
  </si>
  <si>
    <t>M4X0.7 THS TAP SD1</t>
  </si>
  <si>
    <t>M4X0.7 THS TAP SEC S.F.L.H.</t>
  </si>
  <si>
    <t>M4X0.7 THS TAP TPR L.H.</t>
  </si>
  <si>
    <t>M4X0.7 THS TAP TPR S.F.</t>
  </si>
  <si>
    <t>M4X0.7 THS TAP TPR S.F.L.H.</t>
  </si>
  <si>
    <t>M5X0.5 THS TAP BOT</t>
  </si>
  <si>
    <t>M5X0.5 THS TAP TPR</t>
  </si>
  <si>
    <t>M5X0.8 THS TAP L.S."C"</t>
  </si>
  <si>
    <t>M5X0.8 THS TAP SEC S.F.</t>
  </si>
  <si>
    <t>M5X0.8 THS TAP SPPT GOLD</t>
  </si>
  <si>
    <t>M6X0.75 THS TAP BOT</t>
  </si>
  <si>
    <t>M6X1.0 THS TAP BOT L.H.</t>
  </si>
  <si>
    <t>M6X1.0 THS TAP BOT M35</t>
  </si>
  <si>
    <t>M6X1.0 THS TAP BOT XL [M35 STEEL]</t>
  </si>
  <si>
    <t>M6X1.0 THS TAP L.S."B"</t>
  </si>
  <si>
    <t>M6X1.0 THS TAP L.S."C"</t>
  </si>
  <si>
    <t>M6X1.0 THS TAP L.S."C" GOLD</t>
  </si>
  <si>
    <t>M6X1.0 THS TAP L.S.'B' 3 FL</t>
  </si>
  <si>
    <t>M6X1.0 THS TAP NIB</t>
  </si>
  <si>
    <t>M6X1.0 THS TAP NIB 6G</t>
  </si>
  <si>
    <t>M6X1.0 THS TAP SB3</t>
  </si>
  <si>
    <t>M6X1.0 THS TAP SC3 SILVER CUT</t>
  </si>
  <si>
    <t>M6X1.0 THS TAP SD1</t>
  </si>
  <si>
    <t>M6X1.0 THS TAP SD3  DIN 371</t>
  </si>
  <si>
    <t>M6X1.0 THS TAP SEC GOLD</t>
  </si>
  <si>
    <t>M6X1.0 THS TAP SEC M35</t>
  </si>
  <si>
    <t>M6X1.0 THS TAP SEC R.S.</t>
  </si>
  <si>
    <t>M6X1.0 THS TAP SPPT R.S.GOLD</t>
  </si>
  <si>
    <t>M6X1.0 THS TAP SPPT SPACO</t>
  </si>
  <si>
    <t>M6X1.0 THS TAP TPR S.F.</t>
  </si>
  <si>
    <t>M6X1.0 THS TAP TUFF M35</t>
  </si>
  <si>
    <t>M7X1.0 THS TAP NIB</t>
  </si>
  <si>
    <t>M7X1.0 THS TAP SET</t>
  </si>
  <si>
    <t>M7X1.0 THS TAP TUFF</t>
  </si>
  <si>
    <t>M8X0.5 THS TAP BOT</t>
  </si>
  <si>
    <t>M8X1.0 THS TAP SPPT</t>
  </si>
  <si>
    <t>M8X1.0 THS TAP TUFF M35</t>
  </si>
  <si>
    <t>M8X1.25 THS TAP BOT 6G</t>
  </si>
  <si>
    <t>M8X1.25 THS TAP BOT L.H.</t>
  </si>
  <si>
    <t>M8X1.25 THS TAP L.S."B"</t>
  </si>
  <si>
    <t>M8X1.25 THS TAP L.S."C"</t>
  </si>
  <si>
    <t>M8X1.25 THS TAP SD3 DIN 371</t>
  </si>
  <si>
    <t>M8X1.25 THS TAP SET L.H.</t>
  </si>
  <si>
    <t>M8X1.25 THS TAP SPPT R.S.</t>
  </si>
  <si>
    <t>M8X1.25 THS TAP TPR S.F. M42</t>
  </si>
  <si>
    <t>M8X1.25 THS TAP TUFF M35</t>
  </si>
  <si>
    <t>NO.10 UNC THS TAP HELICOLI SET</t>
  </si>
  <si>
    <t>NO.10. UNF THS TAP SET</t>
  </si>
  <si>
    <t>NO.12 UNC THS TAP BOT</t>
  </si>
  <si>
    <t>NO.5 UNC THS TAP TPR</t>
  </si>
  <si>
    <t>NO.5 UNF THS TAP BOT</t>
  </si>
  <si>
    <t>TOOL BIT</t>
  </si>
  <si>
    <t>1"X8" TOOL BIT S400</t>
  </si>
  <si>
    <t>5/16"X3" TOOL BIT M35</t>
  </si>
  <si>
    <t>5/8"X8" TOOL BIT S400</t>
  </si>
  <si>
    <t>PUNCH WITH HEAD 2.7X75 MM</t>
  </si>
  <si>
    <t>PUNCH WITH HEAD 3.2X75 MM</t>
  </si>
  <si>
    <t>PUNCH WITH HEAD 3.5X75 MM</t>
  </si>
  <si>
    <t>PUNCH WITH HEAD 3.7X75 MM</t>
  </si>
  <si>
    <t>PUNCH WITH HEAD 4.0X75 MM</t>
  </si>
  <si>
    <t>PUNCH WITH HEAD 4.2X75 MM</t>
  </si>
  <si>
    <t>PUNCH WITH HEAD 6.2X75 MM</t>
  </si>
  <si>
    <t>PUNCH WITH HEAD 8.0X75 MM</t>
  </si>
  <si>
    <t>TORQUE WRENCH</t>
  </si>
  <si>
    <t>ETL-1200/20-100 LB/FT TORQUE WRENCHS</t>
  </si>
  <si>
    <t>ETL-2000 40-160 LB/FT TORQUE WRENCH</t>
  </si>
  <si>
    <t>ETL-3000/ 50-250 LB/FT TORQUE WRENCH</t>
  </si>
  <si>
    <t>TM-100 TORQUE WRENCH 22 MM/75 NM O/E</t>
  </si>
  <si>
    <t>TM-100 TORQUE WRENCH 27 MM/102 NM O/E</t>
  </si>
  <si>
    <t>TM-100 TORQUE WRENCH 36 MM/115 NM O/E</t>
  </si>
  <si>
    <t>TM-100 TORQUE WRENCH 38 MM/88 NM O/E</t>
  </si>
  <si>
    <t>TM-100 TORQUE WRENCH 41 MM/115 NM O/E</t>
  </si>
  <si>
    <t>TM 160 TORQUE WRENCH 27 MM/183 NM O/E</t>
  </si>
  <si>
    <t>TM 160 TORQUE WRENCH 36 MM/183 NM O/E</t>
  </si>
  <si>
    <t>TM 160 TORQUE WRENCH 38 MM/183 NM O/E</t>
  </si>
  <si>
    <t>TM 160 TORQUE WRENCH 41 MM/183 NM O/E</t>
  </si>
  <si>
    <t>TM 160 TORQUE WRENCH 41 MM/203 NM O/E</t>
  </si>
  <si>
    <t>TM-25 TORQUE WRENCH 19 MM/24 NM O/E</t>
  </si>
  <si>
    <t>TM-50 TORQUE WRENCH 17 MM/34 NM O/E</t>
  </si>
  <si>
    <t>TM-50 TORQUE WRENCH 17 MM/47 NM O/E</t>
  </si>
  <si>
    <t>TM-50 TORQUE WRENCH 19 MM/34 NM O/E</t>
  </si>
  <si>
    <t>TM-50 TORQUE WRENCH 24 MM/34 NM O/E</t>
  </si>
  <si>
    <t>TM-50 TORQUE WRENCH ?? MM/55 NM O/E</t>
  </si>
  <si>
    <t>T.S. DRILL</t>
  </si>
  <si>
    <t>10.15 MM T.S. DRILL</t>
  </si>
  <si>
    <t>10.3 MM T.S. DRILL</t>
  </si>
  <si>
    <t>10.7 MM T.S. DRILL</t>
  </si>
  <si>
    <t>10.9 MM T.S. DRILL</t>
  </si>
  <si>
    <t>11.75 MM T.S. DRILL</t>
  </si>
  <si>
    <t>12.4 MM T.S. DRILL</t>
  </si>
  <si>
    <t>12.6 MM T.S. DRILL</t>
  </si>
  <si>
    <t>14.1 MM T.S. DRILL</t>
  </si>
  <si>
    <t>14.25 MM T.S.DRILL</t>
  </si>
  <si>
    <t>15.75 MM T.S.DRILL</t>
  </si>
  <si>
    <t>16.25 MM T.S.DRILL</t>
  </si>
  <si>
    <t>17.5 MM T.S. DRILL</t>
  </si>
  <si>
    <t>21.25 MM T.S. DRILL</t>
  </si>
  <si>
    <t>23.25 MM T.S. DRILL</t>
  </si>
  <si>
    <t>24.14 MM T.S. DRILL</t>
  </si>
  <si>
    <t>27.4 MM T.S. DRILL</t>
  </si>
  <si>
    <t>28.75 MM T.S. DRILL</t>
  </si>
  <si>
    <t>29.25 MM T.S. DRILL</t>
  </si>
  <si>
    <t>29.75 MM T.S. DRILL</t>
  </si>
  <si>
    <t>30.5 MM T.S. DRILL</t>
  </si>
  <si>
    <t>31.5 MM T.S. DRILL</t>
  </si>
  <si>
    <t>3.2 MM T.S.DRILL</t>
  </si>
  <si>
    <t>3/4" NPT T.S.DRILL</t>
  </si>
  <si>
    <t>3/4" T.S. DRILL SPL FOR NPT TAP</t>
  </si>
  <si>
    <t>35.5 MM T.S. DRILL</t>
  </si>
  <si>
    <t>36.5 MM T.S. DRILL</t>
  </si>
  <si>
    <t>37.0 MM T.S.STUB DRILL</t>
  </si>
  <si>
    <t>3.75 MM T.S. DRILL</t>
  </si>
  <si>
    <t>39.0 MM T.S. DRILL</t>
  </si>
  <si>
    <t>39.0 MM T.S. DRILL SPL</t>
  </si>
  <si>
    <t>4.5 MM T.S.DRILL</t>
  </si>
  <si>
    <t>46.5 MM T.S. DRILL</t>
  </si>
  <si>
    <t>4.75 MM T.S. DRILL</t>
  </si>
  <si>
    <t>4.8 MM T.S. DRILL</t>
  </si>
  <si>
    <t>4.9 MM T.S. DRILL</t>
  </si>
  <si>
    <t>54.5 MM T.S. DRILL</t>
  </si>
  <si>
    <t>6.1 MM T.S. DRILL</t>
  </si>
  <si>
    <t>6.25 MM T.S. DRILL</t>
  </si>
  <si>
    <t>6.2 MM T.S. DRILL</t>
  </si>
  <si>
    <t>6.35 MM T.S. DRILL</t>
  </si>
  <si>
    <t>6.3 MM T.S. DRILL</t>
  </si>
  <si>
    <t>7.0 MM T.S. DRILL</t>
  </si>
  <si>
    <t>7.25 MM T.S. DRILL</t>
  </si>
  <si>
    <t>7.2 MM T.S. DRILL</t>
  </si>
  <si>
    <t>8.0 MM T.S. DRILL SPL</t>
  </si>
  <si>
    <t>9.75 MM T.S. DRILL</t>
  </si>
  <si>
    <t>TSEL DRILL</t>
  </si>
  <si>
    <t>10.0X275 MM T.S.E.L. DRILL</t>
  </si>
  <si>
    <t>10.0X95X686 MM T.S.E.L.DRILL</t>
  </si>
  <si>
    <t>10.2 MM T.S.DRILL LONG SERIES</t>
  </si>
  <si>
    <t>10.5X200 MM T.S.E.L.DRILL</t>
  </si>
  <si>
    <t>10.8X250 MM T.S.E.L.DRILL</t>
  </si>
  <si>
    <t>12.0X225 MM T.S.E.L.DRILL</t>
  </si>
  <si>
    <t>12.0X400 MM T.S.E.L. DRILL</t>
  </si>
  <si>
    <t>12.2 MM T.S.DRILL LONG SERIES</t>
  </si>
  <si>
    <t>12.7X300 MM T.S.E.L.DRILL</t>
  </si>
  <si>
    <t>12.8 MM T.S.DRILL LONG SERIES</t>
  </si>
  <si>
    <t>13.0X250 MM T.S.E.L. DRILL</t>
  </si>
  <si>
    <t>13.1 MM T.S.DRILL LONG SERIES</t>
  </si>
  <si>
    <t>13.5X300 MM T.S.E.L.DRILL</t>
  </si>
  <si>
    <t>13.7 MM T.S.DRILL LONG SERIES</t>
  </si>
  <si>
    <t>13.7 X225 MM T.S.E.L.DRILL</t>
  </si>
  <si>
    <t>14.0 X500X665 MM T.S.E.L.DRILL</t>
  </si>
  <si>
    <t>14.5 MM T.S.DRILL LONG SERIES</t>
  </si>
  <si>
    <t>14.5X250X350 MM T.S.E.L.DRILL</t>
  </si>
  <si>
    <t>15.0 MM T.S.DRILL LONG SERIES</t>
  </si>
  <si>
    <t>15.3X400X500 MM T.S.E.L.DRILL</t>
  </si>
  <si>
    <t>16.5 MM T.S.DRILL LONG SERIES</t>
  </si>
  <si>
    <t>16.5 X 250 MM T.S.E.L.DRILL</t>
  </si>
  <si>
    <t>17.0 MM T.S.DRILL LONG SERIES</t>
  </si>
  <si>
    <t>17.3X250 MM T.S.E.L.DRILL</t>
  </si>
  <si>
    <t>18.25 MM T.S.DRILL LONG SERIES</t>
  </si>
  <si>
    <t>18.5X250 MM T.S.E.L.DRILL</t>
  </si>
  <si>
    <t>19.25X165X265 MM T.S.E.L.DRILL</t>
  </si>
  <si>
    <t>22.4 MM T.S.DRILL LONG SERIES</t>
  </si>
  <si>
    <t>29.0X425X530 MM T.S.E.L.DRILL</t>
  </si>
  <si>
    <t>3.8X250 MM T.S.E.L.DRILL</t>
  </si>
  <si>
    <t>3.8X300 MM T.S.E.L.DRILL</t>
  </si>
  <si>
    <t>4.2X156 MM T.S.E.L.DRILL</t>
  </si>
  <si>
    <t>4.2 X 200 MM T.S.E.L.DRILL</t>
  </si>
  <si>
    <t>5.0X200 MM T.S.E.L.DRILL</t>
  </si>
  <si>
    <t>5.0X225 MM T.S.E.L.DRILL</t>
  </si>
  <si>
    <t>5.2X180 MM T.S.E.L.DRILL</t>
  </si>
  <si>
    <t>5.4X200X315 MM T.S.E.L.DRILL</t>
  </si>
  <si>
    <t>6.2X250 MM T.S.E.L.DRILL</t>
  </si>
  <si>
    <t>6.5X225 MM T.S.E.L.DRILL</t>
  </si>
  <si>
    <t>6.6X200X325 MM T.S.E.L.DRILL</t>
  </si>
  <si>
    <t>7.2X200 MM T.S.E.L.DRILL</t>
  </si>
  <si>
    <t>7.4X165 MM T.S.E.L.DRILL</t>
  </si>
  <si>
    <t>7.5 MM T.S.DRILL LONG SERIES</t>
  </si>
  <si>
    <t>7.6X280X370 MM T.S.E.L.DRILL</t>
  </si>
  <si>
    <t>7.7X250 MM T.S.E.L.DRILL</t>
  </si>
  <si>
    <t>7.8 MM T.S.DRILL LONG SERIES</t>
  </si>
  <si>
    <t>8.0X300 MM T.S.E.L.DRILL</t>
  </si>
  <si>
    <t>8.0X350 MM T.S.E.L.DRILL</t>
  </si>
  <si>
    <t>8.75X280X370 MM T.S.E.L.DRILL</t>
  </si>
  <si>
    <t>9.0X200 MM T.S.E.L.DRILL</t>
  </si>
  <si>
    <t>9.0X225 MM T.S.E.L.DRILL</t>
  </si>
  <si>
    <t>WOODRUF CUTTER</t>
  </si>
  <si>
    <t>WOODRUFF CUTTER 1010</t>
  </si>
  <si>
    <t>WOODRUFF CUTTER 1210</t>
  </si>
  <si>
    <t>WOODRUFF CUTTER 305</t>
  </si>
  <si>
    <t>WOODRUFF CUTTER 405</t>
  </si>
  <si>
    <t>WOODRUFF CUTTER 406</t>
  </si>
  <si>
    <t>WOODRUFF CUTTER 505</t>
  </si>
  <si>
    <t>WOODRUFF CUTTER 507</t>
  </si>
  <si>
    <t>STRAIGHT SHANK STUB DRILL</t>
  </si>
  <si>
    <t>STRAIGHT SHANK EXTRA LONG DRILL</t>
  </si>
  <si>
    <t>MT2X4X10 MM CENTRE DRILL SLEEVE</t>
  </si>
  <si>
    <t>31.75 MM (1.1/4")  M/C REAMER CARBIDE TIPPED</t>
  </si>
  <si>
    <t>19.05 MM (3/4") S.S.ENDMILL CARBIDE TIPPED</t>
  </si>
  <si>
    <t>12.70 MM (1/2") S.S.ENDMILL CARBIDE TIPPED</t>
  </si>
  <si>
    <t>12.70 MM (1/2") S.S.SLOT DRILL CARBIDE TIPPED</t>
  </si>
  <si>
    <t>10.32 MM (13/32") M/C REAMER CARBIDE TIPPED</t>
  </si>
  <si>
    <t>11.91 MM (15/32") M/C REAMER CARBIDE TIPPED</t>
  </si>
  <si>
    <t>9.52 MM (3/8") M/C REAMER CARBIDE TIPPED</t>
  </si>
  <si>
    <t>9.52 MM (3/8") S.S.DRILL CARBIDE TIPPED</t>
  </si>
  <si>
    <t>9.52 MM (3/8") S.S.ENDMILL CARBIDE TIPPED</t>
  </si>
  <si>
    <t>9.52 MM (3/8") S.S.SLOT DRILL CARBIDE TIPPED</t>
  </si>
  <si>
    <t>15.87 MM (5/8") S.S.ENDMILL CARBIDE TIPPED</t>
  </si>
  <si>
    <t>15.87 MM (5/8") S.S.SLOT DRILL CARBIDE TIPPED</t>
  </si>
  <si>
    <t>14.29 MM (9/16") M/C REAMER CARBIDE TIPPED</t>
  </si>
  <si>
    <t>12.70 MM (1/2") S.S.DRILL CARBIDE TIPPED</t>
  </si>
  <si>
    <t>25.20 MM (0.992") T.S.CORE DRILL</t>
  </si>
  <si>
    <t>38.10 MM (1.1/2") T.S.CORE DRILL</t>
  </si>
  <si>
    <t>49.21 MM (1.15/16") T.S.CORE DRILL</t>
  </si>
  <si>
    <t>11.70 X250 MM T.S.CORE DRILL</t>
  </si>
  <si>
    <t>31.57 MM (1.243") T.S.CORE DRILL</t>
  </si>
  <si>
    <t>32.66 MM (1.286") T.S.CORE DRILL</t>
  </si>
  <si>
    <t>40.88 MM (1.39/64") T.S.CORE DRILL</t>
  </si>
  <si>
    <t>14.5 X 250 MM T.S.CORE DRILL</t>
  </si>
  <si>
    <t>15.0 X 200 X 300 MM T.S.CORE DRILL</t>
  </si>
  <si>
    <t>32.54 MM (1.9/32") T.S.CORE DRILL</t>
  </si>
  <si>
    <t>19.8 X 225 X 325 MM T.S. CORE DRILL</t>
  </si>
  <si>
    <t>23.55 X 160 X 280 MM T.S.CORE DRILL</t>
  </si>
  <si>
    <t>MAKE</t>
  </si>
  <si>
    <t>INDIAN TOOL (IT)</t>
  </si>
  <si>
    <t>MICRON (Calcutta)</t>
  </si>
  <si>
    <t>ALFA</t>
  </si>
  <si>
    <t>YG1</t>
  </si>
  <si>
    <t>-</t>
  </si>
  <si>
    <t>39.0 MM T.S. COUNTER BORE</t>
  </si>
  <si>
    <t>38.10 MM (1/2") T.S. COUNTER BORE</t>
  </si>
  <si>
    <t>16.5 MM T.S.COUNTER BORE</t>
  </si>
  <si>
    <t>22.22 MM (7/8") T.S. COUNTER BORE</t>
  </si>
  <si>
    <t>7.50 MM T.S.COUNTER BORE</t>
  </si>
  <si>
    <t>6.4 MM T.S.COUNTER BORE</t>
  </si>
  <si>
    <t>7.4 MM T.S.COUNTER BORE</t>
  </si>
  <si>
    <t>28.0 MM T.S.CORE DRILL</t>
  </si>
  <si>
    <t>PTC</t>
  </si>
  <si>
    <t>ADDISON</t>
  </si>
  <si>
    <t>12.0 MM HAND REAMER</t>
  </si>
  <si>
    <t>14.0 MM HAND REAMER</t>
  </si>
  <si>
    <t>8.0 MM HAND REAMER TAPER PIN</t>
  </si>
  <si>
    <t>7.0 MM HAND REAMER TAPER PIN</t>
  </si>
  <si>
    <t>5.0 MM HAND REAMER TAPER PIN</t>
  </si>
  <si>
    <t>4.5 MM HAND REAMER</t>
  </si>
  <si>
    <t>2.5 MM HAND REAMER TAPER PIN</t>
  </si>
  <si>
    <t>2.0 MM HAND REAMER TAPER PIN</t>
  </si>
  <si>
    <t>1.5 MM HAND REAMER TAPER PIN</t>
  </si>
  <si>
    <t>12.0 MM HAND REAMER TAPER PIN</t>
  </si>
  <si>
    <t>11.0 MM HAND REAMER TAPER PIN</t>
  </si>
  <si>
    <t>34.13 MM (1.11/32") HAND REAMER</t>
  </si>
  <si>
    <t>8.73 MM (11/32") HAND REAMER</t>
  </si>
  <si>
    <t>35.72 MM (1.13/32") HAND REAMER</t>
  </si>
  <si>
    <t>4.37 MM (11/64") HAND REAMER</t>
  </si>
  <si>
    <t>3.17 MM (1/8") HAND REAMER TAPER PIN</t>
  </si>
  <si>
    <t>21.43 MM (27/32") HAND REAMER</t>
  </si>
  <si>
    <t>12.30 MM (31/64") HAND CHUCKING REAMER</t>
  </si>
  <si>
    <t>19.05 MM (3/4") HAND REAMER</t>
  </si>
  <si>
    <t>9.52 MM (3/8") HAND REAMER</t>
  </si>
  <si>
    <t>9.52 MM (3/8") HAND REAMER TAPER PIN</t>
  </si>
  <si>
    <t>3.97 MM (5/32") HAND REAMER</t>
  </si>
  <si>
    <t>22.22 MM (7/8") HAND REAMER</t>
  </si>
  <si>
    <t>6.75 MM (17/64") HAND REAMER</t>
  </si>
  <si>
    <t>PECO</t>
  </si>
  <si>
    <t>GTW</t>
  </si>
  <si>
    <t>NKP</t>
  </si>
  <si>
    <t>$$</t>
  </si>
  <si>
    <t>1" 20 UNEF HSS DIE</t>
  </si>
  <si>
    <t>1.1/4" BSW HSS DIE NUT</t>
  </si>
  <si>
    <t>1.1/4" UNF  HSS DIE 3A</t>
  </si>
  <si>
    <t>1.1/8" - 14 BSW HSS DIE</t>
  </si>
  <si>
    <t>1.1/8"-16 UN HSS DIE 2.1/4" O.D.</t>
  </si>
  <si>
    <t>1/2" BSP HSS DIE</t>
  </si>
  <si>
    <t>1/2" UNC HSS DIE NUT</t>
  </si>
  <si>
    <t>1/4" BSP HSS DIE 1.1/2" OD</t>
  </si>
  <si>
    <t>1/4" BSW  HSS DIE 1" OD</t>
  </si>
  <si>
    <t>1/4" UNF HSS DIE 1" OD</t>
  </si>
  <si>
    <t>1/8" BSP HSS DIE 1" OD</t>
  </si>
  <si>
    <t>3/4" UNF HSS ROUND DIE L.H.</t>
  </si>
  <si>
    <t>5/16" ME HSS DIE 1" O.D.</t>
  </si>
  <si>
    <t>5/16" UNC HSS DIE L.H.</t>
  </si>
  <si>
    <t>7/8" UNF HSS DIE NUT</t>
  </si>
  <si>
    <t>M10X1.25  HSS DIE 1" OD</t>
  </si>
  <si>
    <t>M10X1.5 HSS DIE</t>
  </si>
  <si>
    <t>M12X1.25 HSS DIE 1.1/2" OD</t>
  </si>
  <si>
    <t>M12X1.5 HSS DIE 1.1/2" O.D.</t>
  </si>
  <si>
    <t>M14X1.5 HSS DIE 1.1/2" OD</t>
  </si>
  <si>
    <t>M16X1.5 HSS DIE</t>
  </si>
  <si>
    <t>M16X2.0 HSS DIE NUT</t>
  </si>
  <si>
    <t>M16X2.0 HSS DIE</t>
  </si>
  <si>
    <t>M20X1.5 HSS DIE NUT</t>
  </si>
  <si>
    <t>M20X1.5 HSS DIE</t>
  </si>
  <si>
    <t>M22X2.0 HSS DIE 2" O.D.</t>
  </si>
  <si>
    <t>M24X2.0 HSS DIE NUT</t>
  </si>
  <si>
    <t>M24X3.0 HSS DIE NUT</t>
  </si>
  <si>
    <t>M26X1.5 HSS DIE</t>
  </si>
  <si>
    <t>M32X1.25 HSS DIE 2" O.D.</t>
  </si>
  <si>
    <t>M33X1.5 HSS DIE</t>
  </si>
  <si>
    <t>M35X1.5 HSS DIE</t>
  </si>
  <si>
    <t>M36X1.5 HSS DIE</t>
  </si>
  <si>
    <t>M39X3.0 HSS DIE 2" O.D.</t>
  </si>
  <si>
    <t>M3X0.5 HSS DIE 13/16" O.D.</t>
  </si>
  <si>
    <t>M3X0.5 HSS DIE</t>
  </si>
  <si>
    <t>M40X1.5 HSS DIE NUT</t>
  </si>
  <si>
    <t>M40X1.5 HSS DIE</t>
  </si>
  <si>
    <t>M40X2.0 HSS DIE NUT</t>
  </si>
  <si>
    <t>M45X1.5 HSS DIE</t>
  </si>
  <si>
    <t>M4X0.7 HSS DIE</t>
  </si>
  <si>
    <t>M5X0.8 HSS DIE</t>
  </si>
  <si>
    <t>M68X1.5 HSS DIE</t>
  </si>
  <si>
    <t>M7X0.5 HSS ROUND DIE</t>
  </si>
  <si>
    <t>M8X0.75 HSS DIE 1" OD</t>
  </si>
  <si>
    <t>1/4" BSPT HSS DIE 1.1/2" O.D.</t>
  </si>
  <si>
    <t>TOTEM</t>
  </si>
  <si>
    <t>INDIAN TOOLS (IT)</t>
  </si>
  <si>
    <t>11/16" BSF HSS NUT TAP</t>
  </si>
  <si>
    <t>1.1/2"-12 UNF HSS TAP SEC</t>
  </si>
  <si>
    <t>1.1/2"-12 UNF HSS TAP TPR</t>
  </si>
  <si>
    <t>1.1/2" BSW HSS TAP BOT</t>
  </si>
  <si>
    <t>1.1/2" NPT HSS TAP TPR</t>
  </si>
  <si>
    <t>1/2" BSCON HSS TAP BOT</t>
  </si>
  <si>
    <t>1/2" BSCON HSS TAP SET OF 2</t>
  </si>
  <si>
    <t>1/2" BSP HSS TAP BOT</t>
  </si>
  <si>
    <t>1/2" UNF HSS TAP BOT</t>
  </si>
  <si>
    <t>1/2" UNF HSS TAP TPR</t>
  </si>
  <si>
    <t>1.3/4" BSW HSS TAP TPR</t>
  </si>
  <si>
    <t>1.3/8"-14 BSW HSS RAP BOT</t>
  </si>
  <si>
    <t>1/4" BS CY HSS NUT TAP</t>
  </si>
  <si>
    <t>1/4" BSCY HSS TAP SPL</t>
  </si>
  <si>
    <t>1/4" BSW HSS TAP TUFF</t>
  </si>
  <si>
    <t>KT</t>
  </si>
  <si>
    <t>1/4" BSW HSS TAP BOT</t>
  </si>
  <si>
    <t>1/4" UNC HSS TAP SET</t>
  </si>
  <si>
    <t>1/4" UNC HSS NUT TAP</t>
  </si>
  <si>
    <t>1/4" UNC HSS TAP L.S."C"</t>
  </si>
  <si>
    <t>1/4" UNC HSS TAP SET L.H.</t>
  </si>
  <si>
    <t>1/4" UNF HSS TAP TUFF</t>
  </si>
  <si>
    <t>1/4" UNF HSS TAP BOT</t>
  </si>
  <si>
    <t>1.5/8"-8 UN HSS TAP BOT</t>
  </si>
  <si>
    <t>1/8" BSP HSS TAP SET L.H.</t>
  </si>
  <si>
    <t>1/8" BSW HSS TAP SPIREX</t>
  </si>
  <si>
    <t>2" BSP HSS TAP TPR</t>
  </si>
  <si>
    <t>2.1/4" UNC HSS TAP SEC S.F.</t>
  </si>
  <si>
    <t>2.1/4" UNC HSS TAP TPR S.F.</t>
  </si>
  <si>
    <t>31.5X1.5 HSS TAP BOT</t>
  </si>
  <si>
    <t>3/16" BSW HSS NUT TAP Z4</t>
  </si>
  <si>
    <t>3/16" BSW HSS TAP BOT</t>
  </si>
  <si>
    <t>3/16" BSW HSS TAP SPIREX</t>
  </si>
  <si>
    <t>3/16" BSW HSS TAP TPR</t>
  </si>
  <si>
    <t>3/16" BSW HSS TAP TUFF</t>
  </si>
  <si>
    <t>3/16" UNF HSS TAP SET</t>
  </si>
  <si>
    <t>3/16"X26 WW HSS NUT TAP Z4</t>
  </si>
  <si>
    <t>3/4" BSF HSS TAP SEC</t>
  </si>
  <si>
    <t>3/4" BSW HSS TAP NIB</t>
  </si>
  <si>
    <t>3/4" BSW HSS TAP NUT</t>
  </si>
  <si>
    <t>3/4" NPT HSS TAP SET OF 2</t>
  </si>
  <si>
    <t>3/4" UNC HSS TAP SEC</t>
  </si>
  <si>
    <t>3/4" UNF HSS NUT TAP</t>
  </si>
  <si>
    <t>3/8" BSF HSS TAP TUFF</t>
  </si>
  <si>
    <t>3/8" BSP HSS TAP SET</t>
  </si>
  <si>
    <t>MIRINDA</t>
  </si>
  <si>
    <t>3/8" BSP HSS TAP BOT</t>
  </si>
  <si>
    <t>3/8" NPT HSS TAP SET OF 2</t>
  </si>
  <si>
    <t>3/8" UNC HSS TAP TUFF</t>
  </si>
  <si>
    <t>3/8" UNF HSS TAP NUT</t>
  </si>
  <si>
    <t>3/8" UNF HSS TAP BOT</t>
  </si>
  <si>
    <t>3/8" UNF HSS TAP TPR S.F.</t>
  </si>
  <si>
    <t>3/8" UNF HSS TAP TUFF</t>
  </si>
  <si>
    <t>5/16" BSW HSS TAP BOT</t>
  </si>
  <si>
    <t>5/16" BSW HSS TAP SEC</t>
  </si>
  <si>
    <t>5/16" UNC HSS NUT TAP</t>
  </si>
  <si>
    <t>5/16" UNC HSS TAP BOT</t>
  </si>
  <si>
    <t>5/16" UNF HSS TAP SPIREX</t>
  </si>
  <si>
    <t>5/16" UNF HSS TAP TPR</t>
  </si>
  <si>
    <t>5/16" UNF HSS TAP TUFF</t>
  </si>
  <si>
    <t>5/8" BSCON HSS TAP SET OF 2</t>
  </si>
  <si>
    <t>5/8" BSCON HSS TAP SET OF 3</t>
  </si>
  <si>
    <t>5/8" BSW HSS TAP L.H. SPL</t>
  </si>
  <si>
    <t>5/8" BSW HSS TAP NIB L.H.</t>
  </si>
  <si>
    <t>5/8" UNEF HSS TAP SET</t>
  </si>
  <si>
    <t>5/8" UNF HSS TAP BOT</t>
  </si>
  <si>
    <t>5/8" UNF HSS TAP TPR</t>
  </si>
  <si>
    <t>5/8" UNF HSS TAP TPR 3B</t>
  </si>
  <si>
    <t>5 BA HSS NUT TAP</t>
  </si>
  <si>
    <t>7/16" BSW HSS TAP TUFF</t>
  </si>
  <si>
    <t>7/16" UNC HSS TAP BOT</t>
  </si>
  <si>
    <t>7/16" UNC HSS TAP SEC</t>
  </si>
  <si>
    <t>7/8"-20 UNEF HSS TAP BOT</t>
  </si>
  <si>
    <t>7/8" BSF HSS TAP SEC</t>
  </si>
  <si>
    <t>7/8" BSP HSS TAP SET OF 2</t>
  </si>
  <si>
    <t>7/8" BSP HSS TAP TPR</t>
  </si>
  <si>
    <t>7/8" BSW HSS TAP TPR</t>
  </si>
  <si>
    <t>7/8" UNF HSS TAP BOT</t>
  </si>
  <si>
    <t>7/8"X11 BSF HSS TAP NUT</t>
  </si>
  <si>
    <t>9/16"-20 WW HSS TAP BOT</t>
  </si>
  <si>
    <t>9/16" BSW HSS NUT TAP</t>
  </si>
  <si>
    <t>9/16" UNC HSS TAP SEC</t>
  </si>
  <si>
    <t>9/16" UNC HSS TAP SET</t>
  </si>
  <si>
    <t>M10X1.0 HSS TAP BOT</t>
  </si>
  <si>
    <t>M10X1.0 HSS NUT TAP</t>
  </si>
  <si>
    <t>M10X1.0 HSS TAP L.S."B"</t>
  </si>
  <si>
    <t>M10X1.0 HSS TAP L.S."C"</t>
  </si>
  <si>
    <t>M10X1.0 HSS TAP SPIREX</t>
  </si>
  <si>
    <t>M10X1.0 HSS TAP SPIREX 4H</t>
  </si>
  <si>
    <t>M10X1.0 HSS TAP TUFF</t>
  </si>
  <si>
    <t>M10X1.25 HSS TAP BOT L.H.</t>
  </si>
  <si>
    <t>NSK</t>
  </si>
  <si>
    <t>M10X1.5 HSS TAP SEC</t>
  </si>
  <si>
    <t>M11X1.0 HSS TAP SET OF 2</t>
  </si>
  <si>
    <t>M11X1.5 HSS TAP TPR</t>
  </si>
  <si>
    <t>M12.1X1.0 HSS TAP SPIREX</t>
  </si>
  <si>
    <t>M12X1.5 HSS NUT TAP</t>
  </si>
  <si>
    <t>M12X1.5 HSS TAP BOT</t>
  </si>
  <si>
    <t>M12X1.5 HSS TAP BOT L.H.</t>
  </si>
  <si>
    <t>M12X1.5 HSS TAP SPIREX</t>
  </si>
  <si>
    <t>M12X1.75 HSS TAP SEC</t>
  </si>
  <si>
    <t>M12X1.75 HSS TAP L.S."B"</t>
  </si>
  <si>
    <t>M12X1.75 HSS TAP SPIREX</t>
  </si>
  <si>
    <t>M14X1.25 HSS TAP L.S. 'A'</t>
  </si>
  <si>
    <t>M14X1.5 HSS TAP SPIREX 4H</t>
  </si>
  <si>
    <t>M14X1.5 HSS TAP SEC</t>
  </si>
  <si>
    <t>M14X1.5 HSS TAP TPR</t>
  </si>
  <si>
    <t>M14X2.0 HSS NUT TAP</t>
  </si>
  <si>
    <t>M14X2.0 HSS TAP L.S.'B'</t>
  </si>
  <si>
    <t>M14X2.0 HSS TAP SEC</t>
  </si>
  <si>
    <t>M14X2.0 HSS TAP SET</t>
  </si>
  <si>
    <t>M15X1.5 THSS TAP TPR</t>
  </si>
  <si>
    <t>M16X1.0 HSS TAP BOT</t>
  </si>
  <si>
    <t>M16X1.0 HSS TAP TPR S.F.</t>
  </si>
  <si>
    <t>M16X1.5 HSS TAP BOT L.H.</t>
  </si>
  <si>
    <t>M16X1.5 HSS TAP NIB L.H.</t>
  </si>
  <si>
    <t>M16X1.5 HSS TAP NUT</t>
  </si>
  <si>
    <t>M16X1.5 HSS TAP SPIREX L.H.</t>
  </si>
  <si>
    <t>M16X2.0 HSS TAP LH SPL</t>
  </si>
  <si>
    <t>M16X2.0 HSS TAP SEC S.F.L.S.</t>
  </si>
  <si>
    <t>M16X2.0 HSS TAP SPL</t>
  </si>
  <si>
    <t>M16X2.0 HSS TAP TPR 7H</t>
  </si>
  <si>
    <t>M16X2.0 HSS TAP TPR S.F.</t>
  </si>
  <si>
    <t>M17X1.5 HSS TAP SET OF 2</t>
  </si>
  <si>
    <t>M18X1.5 HSS TAP BOT</t>
  </si>
  <si>
    <t>TITEX</t>
  </si>
  <si>
    <t>M18X1.5 HSS TAP BOT L.H.</t>
  </si>
  <si>
    <t>M18X1.5 HSS TAP SPIREX</t>
  </si>
  <si>
    <t>M18X2.0 HSS NUT TAP</t>
  </si>
  <si>
    <t>M18X2.5 HSS TAP L.S.'B'</t>
  </si>
  <si>
    <t>M18X2.5 THSS TAP L.S.'C'</t>
  </si>
  <si>
    <t>M18X2.5 HSS TAP SEC</t>
  </si>
  <si>
    <t>M18X2.5 HSS TAP TPR</t>
  </si>
  <si>
    <t>M18X2.5 HSS TAP TPR S.F.</t>
  </si>
  <si>
    <t>M19X1.0 HSS TAP BOT</t>
  </si>
  <si>
    <t>APL</t>
  </si>
  <si>
    <t>M19X1.5 HSS TAP BOT</t>
  </si>
  <si>
    <t>M20X1.5 HSS NUT TAP</t>
  </si>
  <si>
    <t>M20X1.5 HSS NUT TAP 4H</t>
  </si>
  <si>
    <t>M20X2.0 HSS TAP BOT</t>
  </si>
  <si>
    <t>M20X2.5 HSS TAP BOT</t>
  </si>
  <si>
    <t>M20X2.5 HSS TAP L.S.SEC S.F.</t>
  </si>
  <si>
    <t>M22X1.5 HSS TAP L.S."C"</t>
  </si>
  <si>
    <t>M22X1.5 HSS TAP L.S.'B'</t>
  </si>
  <si>
    <t>M22X2.0 HSS TAP L.S."B"</t>
  </si>
  <si>
    <t>M22X2.5 HSS NUT TAP</t>
  </si>
  <si>
    <t>M22X2.5 HSS TAP BOT</t>
  </si>
  <si>
    <t>M22X2.5 HSS TAP SEC S.F.</t>
  </si>
  <si>
    <t>M22X2.5 HSS TAP TPR</t>
  </si>
  <si>
    <t>M22X2.5 HSS TAP TPR S.F.</t>
  </si>
  <si>
    <t>M24X1.5 HSS NUT TAP</t>
  </si>
  <si>
    <t>M24X1.5 HSS TAP L.S."C"</t>
  </si>
  <si>
    <t>M24X1.5 HSS TAP SET L.H.</t>
  </si>
  <si>
    <t>M24X3.0 HSS TAP SPIREX</t>
  </si>
  <si>
    <t>STM</t>
  </si>
  <si>
    <t>M24X3.0 HSS TAP TPR</t>
  </si>
  <si>
    <t>M24X3.0 HSS TAP TPR S.F.</t>
  </si>
  <si>
    <t>M25X3.0 HSS TAP SEC</t>
  </si>
  <si>
    <t>M25X3.0 HSS TAP SET</t>
  </si>
  <si>
    <t>M25X3.0 HSS TAP TPR</t>
  </si>
  <si>
    <t>M26X3.0 HSS TAP BOT</t>
  </si>
  <si>
    <t>M27X1.25 HSS TAP L.S.'C'</t>
  </si>
  <si>
    <t>M27X3.0 HSS TAP L.S.'A'</t>
  </si>
  <si>
    <t>M27X3.0 HSS TAP TPR</t>
  </si>
  <si>
    <t>M28X1.5 HSS TAP TPR</t>
  </si>
  <si>
    <t>M28X2.0 HSS TAP L.S."C"</t>
  </si>
  <si>
    <t>M28X2.0 HSS TAP SEC S.F.</t>
  </si>
  <si>
    <t>M2X0.4 HSS TAP BOT</t>
  </si>
  <si>
    <t>M2X0.4 HSS TAP SPOON TYPE</t>
  </si>
  <si>
    <t>M30X1.5 HSS NUT TAP L.H.</t>
  </si>
  <si>
    <t>M33X3.0 HSS TAP L.S.'A'</t>
  </si>
  <si>
    <t>M33X3.0 HSS TAP TPR S.F.</t>
  </si>
  <si>
    <t>M3.5X0.35 HSS TAP SET</t>
  </si>
  <si>
    <t>M3.5X0.6 HSS TAP SPIREX</t>
  </si>
  <si>
    <t>M3.5X0.6 HSS TAP SPPT 2FLT</t>
  </si>
  <si>
    <t>M3.5X0.6 HSS TAP TUFF</t>
  </si>
  <si>
    <t>M35X1.5 HSS TAP TPR</t>
  </si>
  <si>
    <t>M36X1.5 HSS TAP SPIREX</t>
  </si>
  <si>
    <t>M38X2.0 HSS TAP TPR S.F.</t>
  </si>
  <si>
    <t>M38X4.0 HSS TAP SET</t>
  </si>
  <si>
    <t>M39X2.0 HSS TAP TPR S.F.</t>
  </si>
  <si>
    <t>M39X4.0 HSS TAP SEC S.F.</t>
  </si>
  <si>
    <t>M3X0.35 HSS TAP SEC S.F.</t>
  </si>
  <si>
    <t>M3X0.5 HSS TAP BOT</t>
  </si>
  <si>
    <t>M3X0.5 HSS TAP SPPT</t>
  </si>
  <si>
    <t>M3X0.5 HSS TAP TUFF</t>
  </si>
  <si>
    <t>M42X1.5 HSS TAP L.S.'B'</t>
  </si>
  <si>
    <t>M42X2.0 HSS TAP L.S.'C'</t>
  </si>
  <si>
    <t>M4.5X0.75 HSS TAP SPIREX SPL</t>
  </si>
  <si>
    <t>M4.5X0.75 HSS TAP TUFF</t>
  </si>
  <si>
    <t>M4.5X0.75 HSS TAP TPR</t>
  </si>
  <si>
    <t>M45X2.0 HSS TAP TPR</t>
  </si>
  <si>
    <t>M45X4.5 HSS TAP L.S.'C'</t>
  </si>
  <si>
    <t>M48X1.5 HSS TAP L.S.'C'</t>
  </si>
  <si>
    <t>M48X1.5 HSS TAP TPR</t>
  </si>
  <si>
    <t>M4X0.7 HSS TAP SET</t>
  </si>
  <si>
    <t>M4X0.7 HSS NUT TAP</t>
  </si>
  <si>
    <t>M4X0.7 HSS TAP BOT</t>
  </si>
  <si>
    <t>M4X0.7 HSS TAP L.S."A"</t>
  </si>
  <si>
    <t>M4X0.7 HSS TAP L.S."C"</t>
  </si>
  <si>
    <t>M4X0.7 HSS TAP SEC</t>
  </si>
  <si>
    <t>M55X4.0 HSS TAP TPR S.F.</t>
  </si>
  <si>
    <t>M56X1.5 HSS TAP SET</t>
  </si>
  <si>
    <t>M5X0.8 HSS TAP BOT</t>
  </si>
  <si>
    <t>M5X0.8 HSS TAP BOT R.S.</t>
  </si>
  <si>
    <t>M5X0.8 HSS TAP L.S."C"</t>
  </si>
  <si>
    <t>M5X0.8 HSS TAP SEC</t>
  </si>
  <si>
    <t>M5X0.8 HSS TAP SEC S.F.</t>
  </si>
  <si>
    <t>M5X0.8 HSS TAP SEC S.F.L.H. SPL</t>
  </si>
  <si>
    <t>M5X0.8 HSS TAP SET</t>
  </si>
  <si>
    <t>M5X0.8 HSS TAP SET S.F.</t>
  </si>
  <si>
    <t>M5X0.8 HSS TAP SET S.F.OF 2</t>
  </si>
  <si>
    <t>M5X0.8 HSS TAP SPL</t>
  </si>
  <si>
    <t>M5X0.8 HSS TAP TPR S.F.</t>
  </si>
  <si>
    <t>M60X1.5 HSS TAP SET</t>
  </si>
  <si>
    <t>M62X1.5 HSS TAP SET</t>
  </si>
  <si>
    <t>M64X1.5 HSS TAP SET</t>
  </si>
  <si>
    <t>M68X2.0 HSS TAP SPIREX</t>
  </si>
  <si>
    <t>M6X0.75 HSS TAP L.S."C"</t>
  </si>
  <si>
    <t>M6X0.75 HSS TAP TPR S.F.</t>
  </si>
  <si>
    <t>M6X1.0 HSS TAP L.S."C"</t>
  </si>
  <si>
    <t>M6x1.0 HSS TAP SET</t>
  </si>
  <si>
    <t>M6X1.0 HSS TAP SEC</t>
  </si>
  <si>
    <t>M76X6.0 HSS TAP SEC S.F.</t>
  </si>
  <si>
    <t>M6X1.0 HSS TAP TPR</t>
  </si>
  <si>
    <t>M7X0.75 HSS TAP TUFF</t>
  </si>
  <si>
    <t>M7X0.75 HSS TAP L.S."B"</t>
  </si>
  <si>
    <t>M7X0.75 HSS TAP L.S."C"</t>
  </si>
  <si>
    <t>M7X0.75 HSS TAP SPPT</t>
  </si>
  <si>
    <t>M7X1.0 HSS NUT TAP</t>
  </si>
  <si>
    <t>M7X1.0 HSS TAP SPPT L.H.</t>
  </si>
  <si>
    <t>M8X1.0 HSS TAP L.S."A"L.H.</t>
  </si>
  <si>
    <t>M8X1.0 HSS TAP SEC</t>
  </si>
  <si>
    <t>M8X1.0 HSS TAP TPR</t>
  </si>
  <si>
    <t>M8X1.0 HSS TAP TUFF</t>
  </si>
  <si>
    <t>M8X1.25 HSS TAP BOT</t>
  </si>
  <si>
    <t>M8X1.25 HSS NUT TAP</t>
  </si>
  <si>
    <t>M8X1.25 HSS TAP SEC S.F.</t>
  </si>
  <si>
    <t>M8X1.25 HSS TAP SPL.</t>
  </si>
  <si>
    <t>M8X1.25 HSS TAP TPR</t>
  </si>
  <si>
    <t>M9X1.25 HSS NUT TAP</t>
  </si>
  <si>
    <t>M9X1.25 HSS TAP BOT</t>
  </si>
  <si>
    <t>M9X1.25 HSS TAP SET</t>
  </si>
  <si>
    <t>M9X1.25 HSS TAP TPR</t>
  </si>
  <si>
    <t>M9X1.25 HSS TAP TPR S.F.</t>
  </si>
  <si>
    <t>NO 12 UNF HSS TAP BOT</t>
  </si>
  <si>
    <t>NO.12 UNF HSS TAP TUFF</t>
  </si>
  <si>
    <t>NO 5 UNF HSS TAP SET [2 PCS]</t>
  </si>
  <si>
    <t>NO.6 UNC HSS TAP SEC</t>
  </si>
  <si>
    <t>NO.6 UNC HSS TAP TUFF</t>
  </si>
  <si>
    <t>NO.8 UNC HSS TAP SET</t>
  </si>
  <si>
    <t>NO.8 UNC HSS TAP BOT</t>
  </si>
  <si>
    <t>NO.8 UNC HSS TAP TUFF</t>
  </si>
  <si>
    <t>8.73 MM (11/32") S.S. DRILL LEFT HAND</t>
  </si>
  <si>
    <t>4.37 MM (11/64") S.S. STUB DRILL LEFT HAND</t>
  </si>
  <si>
    <t>8.33 MM (21/64") S.S. STUB DRILL LEFT HAND</t>
  </si>
  <si>
    <t>4.57 MM (DG 15) S.S. DRILL LEFT HAND</t>
  </si>
  <si>
    <t>2.64 MM (DG 37) S.S. DRILL LEFT HAND</t>
  </si>
  <si>
    <t>26.99 MM (1.1/16") M/C CHUCKING REAMER</t>
  </si>
  <si>
    <t>32.94 MM (1.19/64") M/C CHUCKING REAMER</t>
  </si>
  <si>
    <t>45.24 MM (1.25/32") M/C CHUCKING REAMER</t>
  </si>
  <si>
    <t>36.12 MM (1.27/64") M/C CHUCKING REAMER</t>
  </si>
  <si>
    <t>27.78 MM (1.3/32") M/C CHUCKING REAMER</t>
  </si>
  <si>
    <t>30.96 MM (1.7/32") M/C CHUCKING REAMER</t>
  </si>
  <si>
    <t>38.89 MM (1.17/32") M/C CHUCKING REAMER</t>
  </si>
  <si>
    <t>28.97 MM (1.9/64") M/C CHUCKING REAMER</t>
  </si>
  <si>
    <t>12.70 MM (1/2") X 60 DEGREE CENTRE REAMER</t>
  </si>
  <si>
    <t>6.35 MM (1/4") M/C. REAMER</t>
  </si>
  <si>
    <t>6.35 MM (1/4") X 90 DEGREE CENTRE REAMER</t>
  </si>
  <si>
    <t>8.73 MM (11/32") M/C CHUCKING REAMER</t>
  </si>
  <si>
    <t>8.73 MM (11/32") M/C REAMER T.PIN</t>
  </si>
  <si>
    <t>10.32 MM (13/32") M/C REAMER T.PIN</t>
  </si>
  <si>
    <t>50.80 MM (2") X 250 X 400 MM M/C REAMER</t>
  </si>
  <si>
    <t>18.26 MM (23/32") M/C CHUCKING REAMER</t>
  </si>
  <si>
    <t>19.84 MM (25/32") M/C CHUCKING REAMER</t>
  </si>
  <si>
    <t>4.76 MM (3/16") M/C REAMER</t>
  </si>
  <si>
    <t>4.76 MM (3/16") M/C REAMER T.PIN</t>
  </si>
  <si>
    <t>24.61 MM (31/32") M/C CHUCKING REAMER</t>
  </si>
  <si>
    <t>7.94 MM (5/16") M/C REAMER</t>
  </si>
  <si>
    <t>22.22 MM (7/8") M/C BRIDGE REAMER</t>
  </si>
  <si>
    <t>8.07 / 8.08 MM HAND REAMER</t>
  </si>
  <si>
    <t>Make</t>
  </si>
  <si>
    <t>12.0 MM M/C REAMER</t>
  </si>
  <si>
    <t>13.0 MM M/C REAMER H7</t>
  </si>
  <si>
    <t>14.5X300 MM M/C REAMER EX LONG</t>
  </si>
  <si>
    <t>15.87 MM (5/8") X 250 MM M/C REAMER EX LONG</t>
  </si>
  <si>
    <t>15.87 MM (5/8") X 400 MM M/C REAMER EX LONG</t>
  </si>
  <si>
    <t>20.0X300 MM M/C REAMER EX LONG</t>
  </si>
  <si>
    <t>22.22 MM (7/8") X 300 MM M/C REAMER EX LONG</t>
  </si>
  <si>
    <t>25.4 MM (1") X 400 MM M/C REAMER EX LONG</t>
  </si>
  <si>
    <t>6.5 MM M/C REAMER</t>
  </si>
  <si>
    <t>7.94 MM (5/16") M/C REAMER H7</t>
  </si>
  <si>
    <t>9.0 MM M/C REAMER H7</t>
  </si>
  <si>
    <t>100X10.4 MMX1" S &amp; F CUTTER</t>
  </si>
  <si>
    <t>100X12X32 MM S &amp; F CUTTER</t>
  </si>
  <si>
    <t>PLUTO</t>
  </si>
  <si>
    <t>150X12 MM X1" S &amp; F CUTTER</t>
  </si>
  <si>
    <t>3"x7/32"x1" S &amp; F CUTTER</t>
  </si>
  <si>
    <t>JK</t>
  </si>
  <si>
    <t>3.1/2"X1/4" X1" S &amp; F CUTTER</t>
  </si>
  <si>
    <t>4"X1/4"X1.1/4" S &amp; F CUTTER</t>
  </si>
  <si>
    <t>4"X3/8"X1" S &amp; F CUTTER</t>
  </si>
  <si>
    <t>SHARPEDGE</t>
  </si>
  <si>
    <t>5"X3/4" X1" S &amp; F CUTTER</t>
  </si>
  <si>
    <t>5"X4.5 MM X1" S &amp; F CUTTER</t>
  </si>
  <si>
    <t>6"X1/2" X1" S &amp; F CUTTER</t>
  </si>
  <si>
    <t>80X16X27 MM S &amp; F CUTTER</t>
  </si>
  <si>
    <t>GSP</t>
  </si>
  <si>
    <t>MOLLY</t>
  </si>
  <si>
    <t>100X4.0X25.4 MM SLITTING SAW</t>
  </si>
  <si>
    <t>100X4.0X27 MM SLITTING SAW</t>
  </si>
  <si>
    <t>125X3.0X25.4 MM SLITTING SAW</t>
  </si>
  <si>
    <t>200X4.0X25.4 MM SLITTING SAW 64 TEETH</t>
  </si>
  <si>
    <t>4"X1/16"X1" SLITTING SAW</t>
  </si>
  <si>
    <t>4"X2.0X25.4 MM SLITTING SAW COARSE TEETH</t>
  </si>
  <si>
    <t>4"X2.0X25.4MM SLITTING SAW</t>
  </si>
  <si>
    <t>4"X3MMX1" SLITTING SAW</t>
  </si>
  <si>
    <t>4"X4MMX1" HSS SLITTING SAW  F.T.</t>
  </si>
  <si>
    <t>5"X1.0 MMX1" SLITTING SAW</t>
  </si>
  <si>
    <t>5"X3/16"X1" SLITTING SAW</t>
  </si>
  <si>
    <t>50X1.0X13 MM SLITTING SAW</t>
  </si>
  <si>
    <t>6"X1/8"X1"X48 TEETH SLITTING SAW</t>
  </si>
  <si>
    <t>6"X3/16"X1"X100 TEETH SLITTING SAW</t>
  </si>
  <si>
    <t>60X1.6X20 MM 40 TEETH SLITTING SAW</t>
  </si>
  <si>
    <t>63X2.0X16 MM SLITTING SAW</t>
  </si>
  <si>
    <t>63X2.5X16 MM SLITTING SAW</t>
  </si>
  <si>
    <t>80X2.0X4X27 MM SLITTING SAW</t>
  </si>
  <si>
    <t>80X3.0X25.4 MM SLITTING SAW</t>
  </si>
  <si>
    <t>12.0X150 MM S.S.SLOT DRILL</t>
  </si>
  <si>
    <t>23.0 MM S.S.SLOT DRILL</t>
  </si>
  <si>
    <t>20.0 MM S.S.SLOT DRILL</t>
  </si>
  <si>
    <t>17.46 MM (11/16") S.S.SLOT DRILL</t>
  </si>
  <si>
    <t>6.35 MM (1/4") T.S.SLOT DRILL</t>
  </si>
  <si>
    <t>11.91 MM (15/32") T.S.SLOT DRILL</t>
  </si>
  <si>
    <t>41.27 MM (1.5/8") S.S.SLOT DRILL</t>
  </si>
  <si>
    <t>16.0 X 150 MM S.S.SLOT DRILL</t>
  </si>
  <si>
    <t>36.51 MM (1.7/16") S.S.SLOT DRILL</t>
  </si>
  <si>
    <t>3.17 MM (1/8") T.S.SLOT DRILL</t>
  </si>
  <si>
    <t>4.76 MM (3/16") T.S.SLOT DRILL</t>
  </si>
  <si>
    <t>19.05 MM (3/4") S.S.SLOT DRILL SPIRAL FL.</t>
  </si>
  <si>
    <t>9.52 MM (3/8") T.S.SLOT DRILL</t>
  </si>
  <si>
    <t>7.94 MM (5/16") T.S.SLOT DRILL</t>
  </si>
  <si>
    <t>15.87 MM (5/8") S.S.SLOT DRILL</t>
  </si>
  <si>
    <t>15.87 MM (5/8") S.S.SLOT DRILL SPIRAL FL.</t>
  </si>
  <si>
    <t>15.87 MM (5/8") T.S.SLOT DRILL</t>
  </si>
  <si>
    <t>22.22 MM (7/8") S.S.SLOT DRILL SPIRAL FL.</t>
  </si>
  <si>
    <t>25.40 MM (1") T.S.SLOT DRILL</t>
  </si>
  <si>
    <t>18.00 MM T SLOT CUTTER</t>
  </si>
  <si>
    <t>HT</t>
  </si>
  <si>
    <t>10.0X250 MM S.S.E.L.DRILL</t>
  </si>
  <si>
    <t>10.0X300 MM S.S.E.L.DRILL</t>
  </si>
  <si>
    <t>12.0 X 300 MM S.S.DRILL</t>
  </si>
  <si>
    <t>2.8X150 MM S.S.E.L. DRILL</t>
  </si>
  <si>
    <t>3.2X150 MM S.S.E.L. DRILL</t>
  </si>
  <si>
    <t>3.3X150 MM S.S.E.L. DRILL</t>
  </si>
  <si>
    <t>3.5X150 MM S.S.E.L. DRILL</t>
  </si>
  <si>
    <t>3.7X150 MM S.S.E.L.DRILL</t>
  </si>
  <si>
    <t>3.8X150 MM S.S.E.L.DRILL</t>
  </si>
  <si>
    <t>3.8X200 MM S.S.E.L. DRILL</t>
  </si>
  <si>
    <t>4.0X150 MM S.S.E.L.DRILL</t>
  </si>
  <si>
    <t>4.0X200 MM S.S.E.L.DRILL</t>
  </si>
  <si>
    <t>4.0X250 MM S.S.E.L.DRILL</t>
  </si>
  <si>
    <t>4.2X150 MM S.S.E.L.DRILL</t>
  </si>
  <si>
    <t>4.2X200 MM S.S.E.L.DRILL</t>
  </si>
  <si>
    <t>4.4X150 MM S.S.E.L. DRILL</t>
  </si>
  <si>
    <t>4.4X200 MM S.S.E.L.DRILL</t>
  </si>
  <si>
    <t>4.5X200 MM S.S.E.L.DRILL</t>
  </si>
  <si>
    <t>4.7X160 MM S.S.E.L. DRILL</t>
  </si>
  <si>
    <t>4.7X200 MM S.S.E.L.DRILL</t>
  </si>
  <si>
    <t>4.8X150 MM S.S.E.L. DRILL</t>
  </si>
  <si>
    <t>5.0X150 MM S.S.E.L. DRILL</t>
  </si>
  <si>
    <t>5.0 X 160 MM S.S.E.L. DRILL</t>
  </si>
  <si>
    <t>5.0X175 MM S.S.E.L.DRILL</t>
  </si>
  <si>
    <t>5.0X200 MM S.S.E.L. DRILL</t>
  </si>
  <si>
    <t>5.0X400 MM S.S.E.L. DRILL</t>
  </si>
  <si>
    <t>5.1X150 MM S.S.E.L. DRILL</t>
  </si>
  <si>
    <t xml:space="preserve">5.1X200 MM S.S.E.L. DRILL </t>
  </si>
  <si>
    <t>5.2X200 MM S.S.E.L. DRILL</t>
  </si>
  <si>
    <t>5.5X150 MM S.S.E.L. DRILL</t>
  </si>
  <si>
    <t>5.5X200 MM S.S.E.L. DRILL</t>
  </si>
  <si>
    <t>5.8X200 MM S.S.E.L.DRILL</t>
  </si>
  <si>
    <t xml:space="preserve">6.0X150 MM S.S.E.L.DRILL </t>
  </si>
  <si>
    <t>6.0X175 MM S.S.E.L.DRILL</t>
  </si>
  <si>
    <t>6.0X200 MM S.S.E.L.DRILL</t>
  </si>
  <si>
    <t>6.0X250 MM S.S.E.L.DRILL</t>
  </si>
  <si>
    <t xml:space="preserve">6.0X300 MM S.S.E.L.DRILL </t>
  </si>
  <si>
    <t xml:space="preserve">6.0X400 MM S.S.E.L.DRILL </t>
  </si>
  <si>
    <t xml:space="preserve">6.2X200 MM S.S.E.L.DRILL </t>
  </si>
  <si>
    <t>6.5X200 MM S.S.E.L.DRILL</t>
  </si>
  <si>
    <t xml:space="preserve">6.5x300 mm S.S.E.L.DRILL </t>
  </si>
  <si>
    <t>6.7X200 MM S.S.E.L.DRILL</t>
  </si>
  <si>
    <t>6.8X200 MM S.S.E.L.DRILL</t>
  </si>
  <si>
    <t xml:space="preserve">7.5X200 MM S.S.E.L. DRILL </t>
  </si>
  <si>
    <t>7.8X200 MM S.S.E.L. DRILL</t>
  </si>
  <si>
    <t>8.0X200 MM S.S.E.L.DRILL</t>
  </si>
  <si>
    <t>8.0X250 MM S.S.E.L.DRILL</t>
  </si>
  <si>
    <t>8.0X300 MM S.S.E.L.DRILL</t>
  </si>
  <si>
    <t>8.0X400 MM S.S.E.L.DRILL</t>
  </si>
  <si>
    <t>4.37 MM (11/64") S.S. DRILL</t>
  </si>
  <si>
    <t>17.46 MM (11/16") S.S. DRILL</t>
  </si>
  <si>
    <t>10.32 MM (13/32") S.S. DRILL</t>
  </si>
  <si>
    <t>5.16 MM (13/64") S.S. DRILL</t>
  </si>
  <si>
    <t>11.91 MM (15/32") S.S. DRILL</t>
  </si>
  <si>
    <t>5.95 MM (15/64") S.S. DRILL</t>
  </si>
  <si>
    <t>6.75 MM (17/64") S.S. DRILL</t>
  </si>
  <si>
    <t>15.08 MM (19/32") S.S. DRILL</t>
  </si>
  <si>
    <t>7.54 MM (19/64") S.S. DRILL</t>
  </si>
  <si>
    <t>8.33 MM (21/64") S.S. DRILL</t>
  </si>
  <si>
    <t>9.13 MM (23/64") S.S. DRILL</t>
  </si>
  <si>
    <t>9.92 MM (25/64") S.S. DRILL</t>
  </si>
  <si>
    <t>10.72 MM (27/64") S.S. DRILL</t>
  </si>
  <si>
    <t>11.51 (29/64") S.S. DRILL</t>
  </si>
  <si>
    <t>4.76 MM (3/16") S.S. DRILL</t>
  </si>
  <si>
    <t>2.38 MM (3/32") S.S. DRILL</t>
  </si>
  <si>
    <t>1.19 MM (3/64") S.S. DRILL</t>
  </si>
  <si>
    <t>9.52 MM (3/8") S.S. DRILL</t>
  </si>
  <si>
    <t>7.94 MM (5/16") S.S. DRILL</t>
  </si>
  <si>
    <t>3.97 MM (5/32") S.S. DRILL</t>
  </si>
  <si>
    <t>1.98 MM (5/64") S.S. DRILL</t>
  </si>
  <si>
    <t>5.56 MM (7/32") S.S.DRILL TAPER PIN</t>
  </si>
  <si>
    <t>2.78 MM (7/64") S.S. DRILL</t>
  </si>
  <si>
    <t>7.14 MM (9/32") S.S. DRILL</t>
  </si>
  <si>
    <t>3.57 MM (9/64") S.S. DRILL</t>
  </si>
  <si>
    <t>4.80 MM (DG 12) S.S. DRILL</t>
  </si>
  <si>
    <t>4.70 MM (DG 13) S.S. DRILL</t>
  </si>
  <si>
    <t>4.39 MM (DG 17) S.S. DRILL</t>
  </si>
  <si>
    <t>4.30 MM (DG 18) S.S. DRILL</t>
  </si>
  <si>
    <t>4.22 MM (DG 19) S.S. DRILL</t>
  </si>
  <si>
    <t>5.79 MM (DG 1) S.S. DRILL</t>
  </si>
  <si>
    <t>3.73 MM (DG 26) S.S. DRILL</t>
  </si>
  <si>
    <t>3.66 MM (DG 27) S.S. DRILL</t>
  </si>
  <si>
    <t>3.57 MM (DG 28) S.S. DRILL</t>
  </si>
  <si>
    <t>3.45 MM (DG 29) S.S. DRILL</t>
  </si>
  <si>
    <t>5.61 MM (DG 2) S.S. DRILL</t>
  </si>
  <si>
    <t>3.05 MM (DG 31) S.S. DRILL</t>
  </si>
  <si>
    <t>2.87 MM (DG 33) S.S. DRILL</t>
  </si>
  <si>
    <t>2.82 MM (DG 34) S.S. DRILL</t>
  </si>
  <si>
    <t>2.71 MM (DG 36) S.S. DRILL</t>
  </si>
  <si>
    <t>2.18 MM (DG 44) S.S. DRILL</t>
  </si>
  <si>
    <t>2.08 MM (DG 45) S.S. DRILL</t>
  </si>
  <si>
    <t>1.99 MM (DG 47) S.S. DRILL</t>
  </si>
  <si>
    <t>1.85 MM (DG 49) S.S. DRILL</t>
  </si>
  <si>
    <t>5.31 MM (DG 4) S.S. DRILL</t>
  </si>
  <si>
    <t>1.70 MM (DG 51) S.S. DRILL</t>
  </si>
  <si>
    <t>1.61 MM (DG 52) S.S. DRILL</t>
  </si>
  <si>
    <t>1.07 MM (DG 58) S.S. DRILL</t>
  </si>
  <si>
    <t>1.04 MM (DG 59) S.S. DRILL</t>
  </si>
  <si>
    <t>1.02 MM (DG 60) S.S. DRILL</t>
  </si>
  <si>
    <t>5.18 MM (DG 6) S.S. DRILL</t>
  </si>
  <si>
    <t>5.94 MM (LET A) S.S. DRILL</t>
  </si>
  <si>
    <t>6.04 MM (LET B) S.S. DRILL</t>
  </si>
  <si>
    <t>6.15 MM (LET C) S.S. DRILL</t>
  </si>
  <si>
    <t>7.37 MM (LET L) S.S. DRILL</t>
  </si>
  <si>
    <t>7.49 MM (LET M) S.S. DRILL</t>
  </si>
  <si>
    <t>7.67 MM (LET N) S.S. DRILL</t>
  </si>
  <si>
    <t>10.08 MM (LET X) S.S. DRILL</t>
  </si>
  <si>
    <t>10.26 MM (LET Y) S.S. DRILL</t>
  </si>
  <si>
    <t>17.46 MM (11/16") X500X600 MM S.S.E.L.DRILL</t>
  </si>
  <si>
    <t>8.73 MM (11/32") X250X300 MM SSEL DRILL 25% WEB</t>
  </si>
  <si>
    <t>1.59 MM (1/16") X30X90 MM S.S.E.L.DRILL</t>
  </si>
  <si>
    <t>5.16 MM (13/64") X200 MM S.S.E.L. DRILL</t>
  </si>
  <si>
    <t>6.35 MM (1/4") X 175 MM S.S.E.L.DRILL</t>
  </si>
  <si>
    <t>6.35 MM (1/4") X200X300 MM S.S.E.L.DRILL</t>
  </si>
  <si>
    <t>5.95 MM (15/64") X100X150 MM S.S.E.L.DRILL</t>
  </si>
  <si>
    <t>6.75 MM (17/64)"X200 MM S.S.E.L.DRILL</t>
  </si>
  <si>
    <t>6.75 MM (17/64") X250 MM S.S.E.L.DRILL</t>
  </si>
  <si>
    <t>3.17 MM (1/8") X100X150 MM S.S.E.L.DRILL</t>
  </si>
  <si>
    <t>3.17 MM (1/8") X150 MM S.S.E.L. DRILL</t>
  </si>
  <si>
    <t>2.38 MM (3/32") X100X150 MM S.S.E.L.DRILL</t>
  </si>
  <si>
    <t>13.89 MM (35/64") X405X470 MM S.S.E.L.DRILL</t>
  </si>
  <si>
    <t>7.94 MM (5/16") X160X250 MM S.S.E.L.DRILL</t>
  </si>
  <si>
    <t>5.56 MM (7/32") X200 MM S.S.E.L. DRILL</t>
  </si>
  <si>
    <t>2.78 MM (7/64") X125X200 MM S.S.E.L.DRILL</t>
  </si>
  <si>
    <t>14.29 MM (9/16") X400X500 MM S.S.E.L.DRILL</t>
  </si>
  <si>
    <t>7.14 MM (9/32") X200 MM S.S.E.L. DRILL</t>
  </si>
  <si>
    <t>7.14 MM (9/32") X70X280 MM S.S.E.L.DRILL</t>
  </si>
  <si>
    <t>3.57 MM (9/64")X75X135 MM S.S.E.L.DRILL</t>
  </si>
  <si>
    <t>3.26 MM (DG 30)'X40X155 MM S.S.E.L.DRILL</t>
  </si>
  <si>
    <t>3.26 MM (DG 30) 'X75X125 MM S.S.E.L.DRILL</t>
  </si>
  <si>
    <t>1.02 MM (DG 60) X115 MM S.S.E.L.DRILL</t>
  </si>
  <si>
    <t>6.90 MM (LET I) X125X175 MM S.S.E.L.DRILL</t>
  </si>
  <si>
    <t>8.61 MM (LET R) X250 MM S.S.E.L.DRILL</t>
  </si>
  <si>
    <t>2.2 MM S.S.DRILL LONG SERIES</t>
  </si>
  <si>
    <t xml:space="preserve">3.0 MM S.S.DRILL LONG SERIES </t>
  </si>
  <si>
    <t>5.0 MM S.S.DRILL LONG SRS</t>
  </si>
  <si>
    <t>8.1 MM S.S.DRILL LONG SERIES</t>
  </si>
  <si>
    <t>8.73 MM (11/32") S.S.DRILL LONG SERIES</t>
  </si>
  <si>
    <t>10.32 MM (13/32") S.S.DRILL LONG SERIES</t>
  </si>
  <si>
    <t>5.16 MM (13/64") S.S.DRILL LONG SERIES</t>
  </si>
  <si>
    <t>6.35 MM (1/4") S.S.DRILL LONG SERIES</t>
  </si>
  <si>
    <t>11.91 MM (15/32") S.S.DRILL LONG SERIES</t>
  </si>
  <si>
    <t>6.75 MM (17/64") S.S.DRILL LONG SERIES</t>
  </si>
  <si>
    <t>50.80 MM (2") S.S.DRILL LONG SRS</t>
  </si>
  <si>
    <t>21.43 MM (27/32") S.S.DRILL LONG SERIES</t>
  </si>
  <si>
    <t>23.02 MM (29/32") S.S.DRILL LONG SERIES</t>
  </si>
  <si>
    <t>16.27 MM (41/64") S.S.DRILL LONG SERIES</t>
  </si>
  <si>
    <t>7.94 MM (5/16") S.S.DRILL LONG SERIES</t>
  </si>
  <si>
    <t>3.97 MM (5/32") S.S.DRILL LONG SERIES</t>
  </si>
  <si>
    <t>21.03 MM (53/64") S.S.DRILL LONG SERIES</t>
  </si>
  <si>
    <t>1.98 MM (5/64") S.S.DRILL LONG SERIES</t>
  </si>
  <si>
    <t>24.21 MM (61/64") S.S.DRILL LONG SERIES</t>
  </si>
  <si>
    <t>2.78 MM (7/64") S.S.DRILL LONG SERIES</t>
  </si>
  <si>
    <t>3.57 MM (9/64") S.S.DRILL LONG SERIES</t>
  </si>
  <si>
    <t>4.85 MM (DG 11) S.S.DRILL LONG SERIES</t>
  </si>
  <si>
    <t>3.73 MM (DG 26) S.S.DRILL LONG SERIES</t>
  </si>
  <si>
    <t>2.95 MM (DG 32) S.S.DRILL LONG SERIES</t>
  </si>
  <si>
    <t>2.26 MM (DG 43) S.S.DRILL LONG SERIES</t>
  </si>
  <si>
    <t>1.02 MM (DG 60) S.S.DRILL LONG SERIES</t>
  </si>
  <si>
    <t>6.53 MM (LET F) S.S.DRILL LONG SERIES</t>
  </si>
  <si>
    <t>6.90 MM (LET ) S.S.DRILL LONG SERIES</t>
  </si>
  <si>
    <t>9.34 MM (LET U) S.S.DRILL LONG SERIES</t>
  </si>
  <si>
    <t>0.3125' X 0.1990" S.S.STEP DRILL</t>
  </si>
  <si>
    <t>17.46 MM (11/16") S.S. STUB DRILL</t>
  </si>
  <si>
    <t>1.59 MM (1/16") S.S.STUB DRILL</t>
  </si>
  <si>
    <t>25.8 MM (1.1/64") S.S. STUB DRILL</t>
  </si>
  <si>
    <t>37.70 MM (1.31/64") S.S. STUB DRILL</t>
  </si>
  <si>
    <t>10.32 MM (13/32") S.S.STUB DRILL</t>
  </si>
  <si>
    <t>11.91 MM (15/32") S.S.STUB DRILL</t>
  </si>
  <si>
    <t>30.96 MM (1.7/32") S.S.STUB DRILL</t>
  </si>
  <si>
    <t>7.54 MM (19/64") S.S.STUB DRILL</t>
  </si>
  <si>
    <t>8.33 MM (21/64") S.S.STUB DRILL</t>
  </si>
  <si>
    <t>9.13 MM (23/64") S.S. STUB DRILL</t>
  </si>
  <si>
    <t>10.72 MM (27/64") S.S.STUB DRILL</t>
  </si>
  <si>
    <t>11.51 MM (29/64") S.S.STUB DRILL</t>
  </si>
  <si>
    <t>24.61 MM (31/32") S.S.STUB DRILL</t>
  </si>
  <si>
    <t>12.30 MM (31/64") S.S.STUB DRILL</t>
  </si>
  <si>
    <t>17.07 MM (43/64") S.S. STUB DRILL</t>
  </si>
  <si>
    <t>5.56 MM (7/32") S.S.STUB DRILL</t>
  </si>
  <si>
    <t>4.91 MM (DG 10) S.S.STUB DRILL</t>
  </si>
  <si>
    <t>3.66 MM (DG27) S.S.STUB DRILL</t>
  </si>
  <si>
    <t>2.26 MM (DG43) S.S.STUB DRILL</t>
  </si>
  <si>
    <t>2.05 MM (DG 45) S.S.STUB DRILL</t>
  </si>
  <si>
    <t>5.1 MM (DG 7) S.S.STUB DRILL</t>
  </si>
  <si>
    <t>6.53 MM (LET F) S.S.STUB DRILL</t>
  </si>
  <si>
    <t>MIRANDA</t>
  </si>
  <si>
    <t>ROHIT</t>
  </si>
  <si>
    <t>IT</t>
  </si>
  <si>
    <t>SALVIN</t>
  </si>
  <si>
    <t>BIPICO</t>
  </si>
  <si>
    <t>CUTSALL</t>
  </si>
  <si>
    <t>10X20X75 MM TOOL BIT 8X</t>
  </si>
  <si>
    <t>1/2"X1"X6" RECTANGULAR TOOL BIT EC500</t>
  </si>
  <si>
    <t>1/2"X3" ROUND TOOL BIT 8X</t>
  </si>
  <si>
    <t>1/2"X3" TOOL BIT 8X</t>
  </si>
  <si>
    <t>1/2"X3/4"X6" TOOL BIT MARK III</t>
  </si>
  <si>
    <t>1/2"X4" TOOL BIT 10% COBALT</t>
  </si>
  <si>
    <t>1/2"X4" TOOL BIT S400</t>
  </si>
  <si>
    <t>1/2"X6" TOOL BIT S500</t>
  </si>
  <si>
    <t>12.0X150 MM ROUND TOOL BIT S400</t>
  </si>
  <si>
    <t>12X12X150 MM TOOL BIT S400</t>
  </si>
  <si>
    <t>1/4"X4" TOOL BIT M2</t>
  </si>
  <si>
    <t>16.0X150 MM ROUND TOOL BIT S400</t>
  </si>
  <si>
    <t>25.0X150 MM ROUND TOOL BIT S400</t>
  </si>
  <si>
    <t>2.5X100 MM ROUND TOOL BIT S400</t>
  </si>
  <si>
    <t>3.0X100 MM ROUND TOOL BIT S400</t>
  </si>
  <si>
    <t>3.0X75 MM ROUND TOOL BIT S400</t>
  </si>
  <si>
    <t>3/16"X4" TOOL BIT S400</t>
  </si>
  <si>
    <t>3/4"X4" TOOL BIT M35</t>
  </si>
  <si>
    <t>3/8"X1"X6" RECTANGULAR TOOL BIT EC500</t>
  </si>
  <si>
    <t>3/8"X1/2"X6" TOOL BIT MARK III</t>
  </si>
  <si>
    <t>3/8"X3" TOOL BIT M2</t>
  </si>
  <si>
    <t>3/8"X4" TOOL BIT S400</t>
  </si>
  <si>
    <t>3/8"X6" TOOL BIT 1X</t>
  </si>
  <si>
    <t>3/8"X6" TOOL BIT M42</t>
  </si>
  <si>
    <t>3/8"X6" TOOL BIT S200</t>
  </si>
  <si>
    <t>3/8"X8" TOOL BIT 10% COBALT</t>
  </si>
  <si>
    <t>3/8"X8" TOOL BIT 1X</t>
  </si>
  <si>
    <t>3/8"X8" TOOL BIT 3X</t>
  </si>
  <si>
    <t>3/8"X8" TOOL BIT BP404</t>
  </si>
  <si>
    <t>3/8"X8" TOOL BIT EC500</t>
  </si>
  <si>
    <t>3/8"X8" TOOL BIT S200</t>
  </si>
  <si>
    <t>4.0X100 MM ROUND TOOL BIT S400</t>
  </si>
  <si>
    <t>5/16"X3" TOOL BIT 10% COBALT</t>
  </si>
  <si>
    <t>5/16"X3" TOOL BIT S400</t>
  </si>
  <si>
    <t>5/16"X3" TOOL BIT TT</t>
  </si>
  <si>
    <t>5/16"X6" ROUND TOOL BIT 10X</t>
  </si>
  <si>
    <t>5/16"X6" TOOL BIT 10X</t>
  </si>
  <si>
    <t>6.0X75 MM ROUND TOOL BIT S400</t>
  </si>
  <si>
    <t>8.0X150 MM ROUND TOOL BIT S400</t>
  </si>
  <si>
    <t>8.0X75 MM ROUND TOOL BIT S400</t>
  </si>
  <si>
    <t>8X75 MM ROUND TOOL BIT S400</t>
  </si>
  <si>
    <t>HSS ROUND 3.75X75 MM 2X (TOL +/-0.01MM)</t>
  </si>
  <si>
    <t>HSS ROUND 3.75X75 MM 3X (TOL +/-0.01MM)</t>
  </si>
  <si>
    <t>HSS ROUND 3.95X80 MM 3X (TOL +/-0.01MM)</t>
  </si>
  <si>
    <t>HSS ROUND 3X100 MM 2X (TOL +/-0.01MM)</t>
  </si>
  <si>
    <t>HSS ROUND 4.55X75 MM 2X (TOL +/-0.01MM)</t>
  </si>
  <si>
    <t>HSS ROUND 4.55X75 MM 3X (TOL +/-0.01MM)</t>
  </si>
  <si>
    <t>TORQUE TOOL</t>
  </si>
  <si>
    <t>TORQUE MASTER</t>
  </si>
  <si>
    <t>26.19 MM (1.1/32") T.S. DRILL</t>
  </si>
  <si>
    <t>4.37 MM (11/64") T.S. DRILL</t>
  </si>
  <si>
    <t>11.91 MM (15/32") T.S.DRILL</t>
  </si>
  <si>
    <t>5.95 MM (15/64") T.S. DRILL</t>
  </si>
  <si>
    <t>27.38 MM (1.5/64") T.S. DRILL</t>
  </si>
  <si>
    <t>6.75 MM (17/64") T.S. DRILL</t>
  </si>
  <si>
    <t>7.54 MM (19/64") T.S. DRILL</t>
  </si>
  <si>
    <t>28.97 MM (1.9/64") T.S. DRILL</t>
  </si>
  <si>
    <t>9.13 MM (23/64") T.S. DRILL</t>
  </si>
  <si>
    <t>9.92 MM (25/64") T.S. DRILL</t>
  </si>
  <si>
    <t>21.43 MM (27/32") T.S. DRILL</t>
  </si>
  <si>
    <t>19.05 MM (3/4") T.S. DRILL</t>
  </si>
  <si>
    <t>16.27 MM (41/64") T.S. DRILL</t>
  </si>
  <si>
    <t>17.07 MM (43/64") T.S. DRILL</t>
  </si>
  <si>
    <t>15.87 MM (5/8") T.S. DRILL</t>
  </si>
  <si>
    <t>5.56 MM (7/32") T.S. DRILL</t>
  </si>
  <si>
    <t>3.57 MM (9/64") T.S. DRILL</t>
  </si>
  <si>
    <t>13.0 MM T.S. DRILL</t>
  </si>
  <si>
    <t>14.0 MM T.S. DRILL</t>
  </si>
  <si>
    <t>MKD</t>
  </si>
  <si>
    <t>11.11 MM (7/16") T.S. DRILL</t>
  </si>
  <si>
    <t>8.43 MM (0.332") X310 MM T.S.E.L.DRILL</t>
  </si>
  <si>
    <t>8.61 MM (0.339") X250 MM T.S.E.L.DRILL</t>
  </si>
  <si>
    <t>8.73 MM (11/32") X300 MM T.S.E.L.DRILL</t>
  </si>
  <si>
    <t>8.73 MM (11/32") X350 MM T.S.E.L.DRILL</t>
  </si>
  <si>
    <t>28.57 MM (1.1/8") X350 MM T.S.E.L.DRILL</t>
  </si>
  <si>
    <t>20.64 MM (13/16") x250x350 MM T.S.E.L.DRILL</t>
  </si>
  <si>
    <t>11.91 MM (15/32") X300 MM T.S.E.L.DRILL</t>
  </si>
  <si>
    <t>6.75 MM (17/64") X200X300 MM T.S.E.L.DRILL</t>
  </si>
  <si>
    <t>7.54 MM (19/64") X 375 MM T.S.E.L.DRILL</t>
  </si>
  <si>
    <t>16.67 MM (21/32") X200X300 MM T.S.E.L.DRILL</t>
  </si>
  <si>
    <t>8.33 MM (21/64") X300X400 MM T.S.E.L.DRILL</t>
  </si>
  <si>
    <t>9.92 M (25/64") X250 MM T.S.E.L.DRILL</t>
  </si>
  <si>
    <t>9.92 MM (25/64") X300 MM T.S.E.L.DRILL</t>
  </si>
  <si>
    <t>23.02 MM (29/32") X415X550 MM T.S.E.L.DRILL</t>
  </si>
  <si>
    <t>12.30 MM (31/64") X160X260 MM T.S.E.L.DRILL</t>
  </si>
  <si>
    <t>14.68 MM (37/64") X150X250 MM T.S.E.L.DRILL</t>
  </si>
  <si>
    <t>22.62 MM (57/64") X250X350 MM T.S.E.L.DRILL</t>
  </si>
  <si>
    <t>15.87 MM (5/8") X250 MM T.S.E.L.DRILL</t>
  </si>
  <si>
    <t>11.11 MM (7/16") X350 MM T.S.E.L.DRILL</t>
  </si>
  <si>
    <t>14.29 MM (9/16") T.S.DRILL LONG SERIES</t>
  </si>
  <si>
    <t>3.91 MM (DG23) X300 MM T.S.E.L.DRILL</t>
  </si>
  <si>
    <t>5.41 MM (DG3) X250 MM T.S.E.L.DRILL</t>
  </si>
  <si>
    <t>5.41 MM (DG3) X315 MM T.S.E.L.DRILL</t>
  </si>
  <si>
    <t>6.90 MM (LET I )X315 MM T.S.E.L.DRILL</t>
  </si>
  <si>
    <t>7.04 MM (LET J)X275 MM T.S.E.L.DRILL</t>
  </si>
  <si>
    <t>8.43 MM (LET Q)X225 MM T.S.E.L.DRILL</t>
  </si>
  <si>
    <t>8.61 MM (LET R) X400 MM T.S.E.L.DRILL</t>
  </si>
  <si>
    <t>PRICE LIST</t>
  </si>
  <si>
    <t>OUR PRICE</t>
  </si>
  <si>
    <t>NO. OF FLUTES</t>
  </si>
  <si>
    <t>DOVETAIL CUTTER 50 MMX60 DEG</t>
  </si>
  <si>
    <t>1/8" BSW HSS TAP BOT</t>
  </si>
  <si>
    <t>3.0 MM M/C REAMER</t>
  </si>
  <si>
    <t>3"X1/2'X1" S &amp; F CUTTER STAGGERED TEETH</t>
  </si>
  <si>
    <t>3"X0.50X1" SLITTING SAW MICRO (F.T.)</t>
  </si>
  <si>
    <t>14.29 MM (9/16") S.S. DRILL</t>
  </si>
  <si>
    <t>4.37 MM (11/64") S.S.STUB DRILL</t>
  </si>
  <si>
    <t>6.35 MM (1/4") X73X200 MM T.S.E.L.DRILL</t>
  </si>
  <si>
    <t>VARSON</t>
  </si>
  <si>
    <t>ESSEE</t>
  </si>
  <si>
    <t>HUMMA</t>
  </si>
  <si>
    <t>DOCTOR</t>
  </si>
  <si>
    <t>DOCTOR / HUMMA / OTHERS</t>
  </si>
  <si>
    <t>1.1/4" BSPT C.S. DIE 1.1/2" O.D.</t>
  </si>
  <si>
    <t>1/4" BSP C.S. DIE 1.1/2" O.D.L.H.</t>
  </si>
  <si>
    <t>1/4" BSW C.S. DIE 1" O.D.</t>
  </si>
  <si>
    <t>1/4" UNC C.S. DIE 13/16" O.D.</t>
  </si>
  <si>
    <t>1/8" BSP C.S. DIE 1.1/2" O.D.</t>
  </si>
  <si>
    <t>3/16" BSW C.S. DIE 1" O.D.</t>
  </si>
  <si>
    <t>3/16" BSW C.S. DIE 13/16" O.D.L.H.</t>
  </si>
  <si>
    <t>3/4" BSP C.S. DIE 2" O.D.L.H.</t>
  </si>
  <si>
    <t xml:space="preserve">3/8" BSW C.S. DIE 1" O.D. </t>
  </si>
  <si>
    <t>M10X1.5 C.S. DIE 1" O.D. L.H.</t>
  </si>
  <si>
    <t>M10X1.25 C.S. DIE NUT</t>
  </si>
  <si>
    <t>M10X1.5 C.S. DIE NUT</t>
  </si>
  <si>
    <t>M12X1.25 C.S. DIE NUT</t>
  </si>
  <si>
    <t>M12X1.75 C.S. DIE 1.1/2" O.D.L.H.</t>
  </si>
  <si>
    <t>M14X1.25 C.S. DIE NUT</t>
  </si>
  <si>
    <t>M14X1.5 C.S. DIE NUT</t>
  </si>
  <si>
    <t>M14X2.0 C.S. DIE 1.1/2" O.D.L.H.</t>
  </si>
  <si>
    <t>M16X1.5 C.S. DIE NUT</t>
  </si>
  <si>
    <t>M16X2.0 C.S. DIE 1.1/2" O.D.L.H.</t>
  </si>
  <si>
    <t>M16X2.0 C.S. DIE NUT</t>
  </si>
  <si>
    <t>M18X1.5 C.S. DIE NUT</t>
  </si>
  <si>
    <t>M20X1.5 C.S. DIE NUT</t>
  </si>
  <si>
    <t>M20X2.5 C.S. DIE 2" O.D.</t>
  </si>
  <si>
    <t>M20X2.5 C.S. DIE NUT</t>
  </si>
  <si>
    <t>M3X0.5 C.S. DIE 13/16" O.D.L.H.</t>
  </si>
  <si>
    <t>M4X0.7 C.S. DIE 13/16" O.D.L.H.</t>
  </si>
  <si>
    <t>M4X0.7 C.S. DIE 13/16" O.D.</t>
  </si>
  <si>
    <t>M6X0.75 C.S. TAP SET L.H.</t>
  </si>
  <si>
    <t>M8X1.0 C.S. DIE 1" O.D.</t>
  </si>
  <si>
    <t>1/16" BSW C.S. TAP SET</t>
  </si>
  <si>
    <t>1/2" BSP C.S. TAP SET L.H.</t>
  </si>
  <si>
    <t>1/2" BSP C.S. TAP SET</t>
  </si>
  <si>
    <t>1/2" UNF C.S. TAP SET</t>
  </si>
  <si>
    <t>1/4" BSP C.S. TAP SET L.H.</t>
  </si>
  <si>
    <t>1/4" BSW C.S. TAP SET</t>
  </si>
  <si>
    <t>1/4" UNF C.S. TAP SET</t>
  </si>
  <si>
    <t>1/8" BSP C.S. TAP BOT</t>
  </si>
  <si>
    <t>1/8" BSP C.S. TAP TPR</t>
  </si>
  <si>
    <t>3/32" BSW C.S. TAP SET</t>
  </si>
  <si>
    <t>3/8" BSP C.S. TAP SET L.H.</t>
  </si>
  <si>
    <t>3/8" BSP C.S. TAP SET OF 2</t>
  </si>
  <si>
    <t>3/8" BSP C.S. TAP TPR</t>
  </si>
  <si>
    <t>3/8" BSW C.S. TAP BOT</t>
  </si>
  <si>
    <t>5/16" BSF C.S. TAP SET</t>
  </si>
  <si>
    <t>5/32" BSW C.S. TAP SET</t>
  </si>
  <si>
    <t>5/8" BSW C.S. TAP SET</t>
  </si>
  <si>
    <t>M10X0.75 C.S. TAP SET</t>
  </si>
  <si>
    <t>M10X1.25 C.S. TAP SET</t>
  </si>
  <si>
    <t>M10X1.5 C.S. TAP SET L.H.</t>
  </si>
  <si>
    <t>M11X1.0 C.S. TAP SET</t>
  </si>
  <si>
    <t>M11X1.25 C.S. TAP SET OF 2</t>
  </si>
  <si>
    <t>M11X1.5 C.S. TAP SET</t>
  </si>
  <si>
    <t>M11X1.5 C.S. TAP SET OF 2</t>
  </si>
  <si>
    <t>M12X1.25 C.S. TAP SET</t>
  </si>
  <si>
    <t>M12X1.75 C.S. TAP SET L.H.</t>
  </si>
  <si>
    <t>M13X1.0 C.S. TAP SET</t>
  </si>
  <si>
    <t>M13X1.5 C.S. TAP SET</t>
  </si>
  <si>
    <t>M14X1.0 C.S. TAP SET</t>
  </si>
  <si>
    <t>M14X1.25 C.S. TAP SET</t>
  </si>
  <si>
    <t>M14X1.25 C.S. TAP TPR</t>
  </si>
  <si>
    <t>M14X2.0 C.S. TAP SET L.H.</t>
  </si>
  <si>
    <t>M15X1.25 C.S. TAP BOT</t>
  </si>
  <si>
    <t>M15X1.25 C.S. TAP SET</t>
  </si>
  <si>
    <t>M15X1.25 C.S. TAP TPR</t>
  </si>
  <si>
    <t>M16X1.0 C.S. TAP SET</t>
  </si>
  <si>
    <t>M16X1.25 C.S. TAP BOT</t>
  </si>
  <si>
    <t>M16X1.25 C.S TAP SET</t>
  </si>
  <si>
    <t>M16X1.25 C.S. TAP TPR</t>
  </si>
  <si>
    <t>M16X1.5 C.S. TAP BOT</t>
  </si>
  <si>
    <t>M16X1.5 C.S. TAP SEC</t>
  </si>
  <si>
    <t>M16X2.0 C.S. TAP SET L.H.</t>
  </si>
  <si>
    <t>M16X2.0 C.S. TAP TPR</t>
  </si>
  <si>
    <t>M17X1.0 C.S. TAP SET</t>
  </si>
  <si>
    <t>M17X1.5 C.S. TAP SET</t>
  </si>
  <si>
    <t>M18X1.0 C.S. TAP TPR</t>
  </si>
  <si>
    <t>M18X2.5 C.S. TAP SET L.H.</t>
  </si>
  <si>
    <t xml:space="preserve">M19X1.0 C.S. TAP SET </t>
  </si>
  <si>
    <t>M20X1.0 C.S. TAP BOT</t>
  </si>
  <si>
    <t>M20X2.5 C.S. TAP SET L.H.</t>
  </si>
  <si>
    <t>M22X1.5 C.S. TAP SEC</t>
  </si>
  <si>
    <t>M22X2.0 C.S. TAP SET</t>
  </si>
  <si>
    <t>M24X3.0 C.S. TAP BOT</t>
  </si>
  <si>
    <t>M25X1.0 C.S. TAP SET</t>
  </si>
  <si>
    <t>M25X1.5 C.S. TAP SET</t>
  </si>
  <si>
    <t>M26X1.5 C.S. TAP SET</t>
  </si>
  <si>
    <t>M27X1.5 C.S. TAP SET</t>
  </si>
  <si>
    <t>M28X1.0 C.S. TAP SET</t>
  </si>
  <si>
    <t>M28X1.5 C.S. TAP SET</t>
  </si>
  <si>
    <t>M2X0.4 C.S. TAP SET L.H.</t>
  </si>
  <si>
    <t>M30X1.5 C.S. TAP SET</t>
  </si>
  <si>
    <t>M2X0.4 C.S. TAP SET</t>
  </si>
  <si>
    <t>M32X1.5 C.S. TAP SET</t>
  </si>
  <si>
    <t>M3X0.5 C.S. TAP SET L.H.</t>
  </si>
  <si>
    <t>M4X0.7 C.S. TAP SET L.H.</t>
  </si>
  <si>
    <t>M5X0.5 C.S. TAP SET</t>
  </si>
  <si>
    <t>M5X0.8 C.S. TAP SET L.H.</t>
  </si>
  <si>
    <t>M6X0.75 C.S. TAP SET</t>
  </si>
  <si>
    <t>M7X1.0 C.S. TAP SET L.H.</t>
  </si>
  <si>
    <t>M7X1.0 C.S. TAP SET</t>
  </si>
  <si>
    <t>M8X0.75 C.S. TAP SET</t>
  </si>
  <si>
    <t>M8X1.25 C.S. TAP SET L.H.</t>
  </si>
  <si>
    <t>M8X1.5 C.S. TAP SET</t>
  </si>
  <si>
    <t>CARBIDE TIPPED MACHINE REAMERS</t>
  </si>
  <si>
    <t>CARBIDE TIPPED S.S.DRILLS</t>
  </si>
  <si>
    <t>CARBIDE TIPPED ENDMILLS</t>
  </si>
  <si>
    <t>CARBIDE TIPPED SLOT DRILLS</t>
  </si>
  <si>
    <t>CARBIDE TIPPED T.S.ENDMILLS</t>
  </si>
  <si>
    <t>CARBIDE TIPPED T.S.DRILLS</t>
  </si>
  <si>
    <t>CARBIDE TIPPED HAND REAMERS</t>
  </si>
  <si>
    <t>A1.6X4.0 MM CENTRE DRILL</t>
  </si>
  <si>
    <t>A2.0X5.0 MM CENTRE DRILL</t>
  </si>
  <si>
    <t>A2.5X6.3 MM CENTRE DRILL</t>
  </si>
  <si>
    <t>A3.15X8.0 MM CENTRE DRILL</t>
  </si>
  <si>
    <t>A4.0X10.0 MM CENTRE DRILL</t>
  </si>
  <si>
    <t>B1.0X3.15 MM CENTRE DRILL</t>
  </si>
  <si>
    <t>B1.0X4.0 MM CENTRE DRILL</t>
  </si>
  <si>
    <t>B1.6X6.3 MM CENTRE DRILL</t>
  </si>
  <si>
    <t>B2.0X8.0 MM CENTRE DRILL</t>
  </si>
  <si>
    <t>B2.5X10.0 MM CENTRE DRILL</t>
  </si>
  <si>
    <t>B4.0X14.0 MM CENTRE DRILL</t>
  </si>
  <si>
    <t>BS1 CENTRE DRILL</t>
  </si>
  <si>
    <t>BS2 CENTRE DRILL</t>
  </si>
  <si>
    <t>BS4 CENTRE DRILL</t>
  </si>
  <si>
    <t>COUNTER BORE CUTTERS</t>
  </si>
  <si>
    <t>CORE DRILLS</t>
  </si>
  <si>
    <t>COUNTER SINKS</t>
  </si>
  <si>
    <t>CARBON STEEL DIES</t>
  </si>
  <si>
    <t>CARBON STEEL TAPS</t>
  </si>
  <si>
    <t>DOVETAIL CUTERS</t>
  </si>
  <si>
    <t>END MILLS</t>
  </si>
  <si>
    <t>HSS DIES</t>
  </si>
  <si>
    <t>HSS TAPS</t>
  </si>
  <si>
    <t>HAND REAMERS</t>
  </si>
  <si>
    <t>TAPER PIN MACHINE REAMER</t>
  </si>
  <si>
    <t>JIG MACHINE REAMER</t>
  </si>
  <si>
    <t>BRIDGE MACHINE REAMER</t>
  </si>
  <si>
    <t>CHUCKING MACHINE REAMER</t>
  </si>
  <si>
    <t>DEGREE CENTRE MACHINE REAMER</t>
  </si>
  <si>
    <t>SOLID CARBIDE ENDMILLS</t>
  </si>
  <si>
    <t>SIDE &amp; FACE CUTTERS</t>
  </si>
  <si>
    <t>CHUCKING HAND REAMERS</t>
  </si>
  <si>
    <t xml:space="preserve"> TAPER PIN HAND REAMERS</t>
  </si>
  <si>
    <t>EQUALE / SINGLE CUTTERS</t>
  </si>
  <si>
    <t>KEYWAY MILLING CUTTER</t>
  </si>
  <si>
    <t>SLITTING SAW CUTTERS</t>
  </si>
  <si>
    <t>LEFT HAND S.S. DRILLS</t>
  </si>
  <si>
    <t>STRAIGHT SHAN STUB DRILLS</t>
  </si>
  <si>
    <t>STRAIGT SHANK DRILLS</t>
  </si>
  <si>
    <t>STRAIGHT SHANK LONG DRILLS</t>
  </si>
  <si>
    <t>STRAIGHT SHANK EXTRA LONG DRILLS</t>
  </si>
  <si>
    <t>TAPER SHANK SLOT DRILLS</t>
  </si>
  <si>
    <t>STRAIGHT SHANK SLOT DRILLS</t>
  </si>
  <si>
    <t>T-SLOT CUTTER</t>
  </si>
  <si>
    <t>HSS TAP TOTEM</t>
  </si>
  <si>
    <t>TOOL BITS</t>
  </si>
  <si>
    <t>WOODRUFF CUTTER</t>
  </si>
  <si>
    <t>WOODRUFF CUTTER 28.5X10 MM</t>
  </si>
  <si>
    <t>WOODRUFF CUTTER 28.5X6 MM</t>
  </si>
  <si>
    <t>T.S.DRILL</t>
  </si>
  <si>
    <t>T.S.DRILLS LONG/ EX-LONG SERIES</t>
  </si>
  <si>
    <t>38.10 MM (1.1/2") T.S. COUNTER BORE</t>
  </si>
  <si>
    <t>SOLID CARBIDE ENDMILL (M.A.FORD XL) SQUARE</t>
  </si>
  <si>
    <t>Nos.</t>
  </si>
  <si>
    <t>OUR OFFER</t>
  </si>
  <si>
    <t>3.0 MM LONG LENGTH, 2 FLUTE</t>
  </si>
  <si>
    <t>3.0 MM LONG LENGTH, 4 FLUTE</t>
  </si>
  <si>
    <t>4.0 MM LONG LENGTH, 2 FLUTE</t>
  </si>
  <si>
    <t>5.0 MM LONG LENGTH, 4 FLUTE</t>
  </si>
  <si>
    <t>5.0 MM, 2 FLUTE</t>
  </si>
  <si>
    <t>6.0 MM LONG LENGTH, 2 FLUTE</t>
  </si>
  <si>
    <t>6.0 MM LONG LENGTH, 4 FLUTE</t>
  </si>
  <si>
    <t>6.0 MM, 2 FLUTE</t>
  </si>
  <si>
    <t>8.0 MM LONG LENGTH, 2 FLUTE</t>
  </si>
  <si>
    <t>16.0 MM, 2 FLUTE</t>
  </si>
  <si>
    <t>20.0 MM, 4 FLUTE</t>
  </si>
  <si>
    <t>SOLID CARBIDE ENDMILL (M.A.FORD) SQUARE (BLUE PACKING)</t>
  </si>
  <si>
    <t>3.5 MM, 4 FLUTE</t>
  </si>
  <si>
    <t>7.0 MM, 4 FLUTE</t>
  </si>
  <si>
    <t>8.0X40X83 MM, 4 FLUTE</t>
  </si>
  <si>
    <t>9.5 MM 4 FLUTE</t>
  </si>
  <si>
    <t>14.0 MM 4 FLUTE</t>
  </si>
  <si>
    <t>18.0 MM 4 FLUTE</t>
  </si>
  <si>
    <t>25.0 MM 4 FLUTE</t>
  </si>
  <si>
    <t>SOLID CARBIDE ENDMILL (OTHER MAKE) SQUARE</t>
  </si>
  <si>
    <t>2.0X7X39 MM, 4 FLUTE, HITTCO</t>
  </si>
  <si>
    <t>6.0X50X100 MM, 4 FLUTE, ROHIT</t>
  </si>
  <si>
    <t>10X25X75 MM, 4 FLUTE, ROHIT</t>
  </si>
  <si>
    <t>16X32X89 MM, 4 FLUTE, HITTCO</t>
  </si>
  <si>
    <t>SOLID CARBIDE ENDMILL (M.A.FORD XL) BALL NOSE</t>
  </si>
  <si>
    <t>4.0 MM, 2 FLUTE</t>
  </si>
  <si>
    <t>8.0 MM, 2 FLUTE</t>
  </si>
  <si>
    <t>8.0 MM, 4 FLUTE</t>
  </si>
  <si>
    <t>10.0 MM, 2 FLUTE</t>
  </si>
  <si>
    <t>12.0 MM, 4 FLUTE</t>
  </si>
  <si>
    <t>SOLID CARBIDE ENDMILL (M.A.FORD) BALL NOSE (BLUE PACKING)</t>
  </si>
  <si>
    <t>3.0 MM, 2 FLUTE</t>
  </si>
  <si>
    <t>8.0 MM LONG LENGTH (UNCOATED), 2 FLUTE</t>
  </si>
  <si>
    <t>10.0 MM, 4 FLUTE</t>
  </si>
  <si>
    <t>10.0X75X152, 4 FLUTE</t>
  </si>
  <si>
    <t>12.0X25X100, 2 FLUTE</t>
  </si>
  <si>
    <t>12.0X25X150, 4 FLUTE</t>
  </si>
  <si>
    <t>SOLID CARBIDE ENDMILL (OTHER MAKE) BALL NOSE</t>
  </si>
  <si>
    <t>1.5 MM, 2 FLUTE, HITACHI</t>
  </si>
  <si>
    <t>M.A.FORD</t>
  </si>
  <si>
    <t>HITTCO</t>
  </si>
  <si>
    <t>HITACHI</t>
  </si>
  <si>
    <t>A 0.8X3.15 MM CENTRE DRILL</t>
  </si>
  <si>
    <t>MINI</t>
  </si>
  <si>
    <t>SOLID CARBIDE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</si>
</sst>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&quot;0&quot; NOS&quot;"/>
    <numFmt numFmtId="165" formatCode="&quot;&quot;0"/>
    <numFmt numFmtId="166" formatCode="&quot;&quot;0.00"/>
    <numFmt numFmtId="167" formatCode="&quot;&quot;0&quot; PAIR&quot;"/>
    <numFmt numFmtId="168" formatCode="&quot;&quot;0&quot; SET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top"/>
    </xf>
    <xf numFmtId="49" fontId="4" fillId="0" borderId="2" xfId="0" applyNumberFormat="1" applyFont="1" applyBorder="1" applyAlignment="1">
      <alignment horizontal="left" vertical="top" indent="2"/>
    </xf>
    <xf numFmtId="49" fontId="3" fillId="0" borderId="2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49" fontId="5" fillId="0" borderId="2" xfId="0" applyNumberFormat="1" applyFont="1" applyBorder="1" applyAlignment="1">
      <alignment horizontal="center" vertical="top"/>
    </xf>
    <xf numFmtId="166" fontId="5" fillId="0" borderId="0" xfId="0" applyNumberFormat="1" applyFont="1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49" fontId="4" fillId="0" borderId="4" xfId="0" applyNumberFormat="1" applyFont="1" applyBorder="1" applyAlignment="1">
      <alignment horizontal="left" vertical="top" indent="2"/>
    </xf>
    <xf numFmtId="49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vertical="top"/>
    </xf>
    <xf numFmtId="43" fontId="0" fillId="0" borderId="0" xfId="1" applyFont="1"/>
    <xf numFmtId="43" fontId="0" fillId="0" borderId="0" xfId="0" applyNumberFormat="1"/>
    <xf numFmtId="0" fontId="0" fillId="0" borderId="4" xfId="0" applyBorder="1"/>
    <xf numFmtId="0" fontId="0" fillId="0" borderId="4" xfId="0" applyFont="1" applyBorder="1"/>
    <xf numFmtId="49" fontId="4" fillId="0" borderId="4" xfId="0" applyNumberFormat="1" applyFont="1" applyBorder="1" applyAlignment="1">
      <alignment horizontal="center" vertical="top"/>
    </xf>
    <xf numFmtId="0" fontId="8" fillId="0" borderId="4" xfId="0" applyFont="1" applyBorder="1"/>
    <xf numFmtId="49" fontId="5" fillId="0" borderId="4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right" vertical="top"/>
    </xf>
    <xf numFmtId="166" fontId="3" fillId="0" borderId="4" xfId="0" applyNumberFormat="1" applyFont="1" applyBorder="1" applyAlignment="1">
      <alignment horizontal="right" vertical="top"/>
    </xf>
    <xf numFmtId="167" fontId="3" fillId="0" borderId="4" xfId="0" applyNumberFormat="1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center" vertical="top"/>
    </xf>
    <xf numFmtId="168" fontId="3" fillId="0" borderId="4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43" fontId="8" fillId="0" borderId="4" xfId="1" applyFont="1" applyBorder="1"/>
    <xf numFmtId="43" fontId="0" fillId="0" borderId="4" xfId="1" applyFont="1" applyBorder="1"/>
    <xf numFmtId="43" fontId="0" fillId="0" borderId="4" xfId="0" applyNumberFormat="1" applyBorder="1"/>
    <xf numFmtId="0" fontId="0" fillId="0" borderId="0" xfId="0" applyBorder="1"/>
    <xf numFmtId="49" fontId="3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/>
    <xf numFmtId="43" fontId="4" fillId="0" borderId="4" xfId="1" applyFont="1" applyBorder="1"/>
    <xf numFmtId="43" fontId="3" fillId="0" borderId="4" xfId="1" applyFont="1" applyBorder="1"/>
    <xf numFmtId="43" fontId="3" fillId="0" borderId="0" xfId="1" applyFont="1"/>
    <xf numFmtId="0" fontId="3" fillId="0" borderId="4" xfId="0" applyFont="1" applyBorder="1"/>
    <xf numFmtId="0" fontId="4" fillId="0" borderId="4" xfId="0" applyFont="1" applyBorder="1"/>
    <xf numFmtId="0" fontId="3" fillId="0" borderId="5" xfId="0" applyFont="1" applyBorder="1"/>
    <xf numFmtId="43" fontId="3" fillId="0" borderId="5" xfId="1" applyFont="1" applyBorder="1"/>
    <xf numFmtId="0" fontId="3" fillId="0" borderId="0" xfId="0" applyFont="1" applyBorder="1"/>
    <xf numFmtId="43" fontId="3" fillId="0" borderId="0" xfId="1" applyFont="1" applyBorder="1"/>
    <xf numFmtId="49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43" fontId="3" fillId="0" borderId="1" xfId="1" applyFont="1" applyBorder="1"/>
    <xf numFmtId="49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0"/>
  <sheetViews>
    <sheetView tabSelected="1" workbookViewId="0">
      <selection activeCell="A976" sqref="A976"/>
    </sheetView>
  </sheetViews>
  <sheetFormatPr defaultRowHeight="12" x14ac:dyDescent="0.2"/>
  <cols>
    <col min="1" max="1" width="40.7109375" style="38" customWidth="1"/>
    <col min="2" max="2" width="16" style="38" bestFit="1" customWidth="1"/>
    <col min="3" max="3" width="12.28515625" style="38" bestFit="1" customWidth="1"/>
    <col min="4" max="4" width="12.140625" style="38" bestFit="1" customWidth="1"/>
    <col min="5" max="5" width="12.140625" style="41" bestFit="1" customWidth="1"/>
    <col min="6" max="16384" width="9.140625" style="38"/>
  </cols>
  <sheetData>
    <row r="1" spans="1:5" x14ac:dyDescent="0.2">
      <c r="A1" s="51" t="s">
        <v>625</v>
      </c>
      <c r="B1" s="51"/>
      <c r="C1" s="51"/>
      <c r="D1" s="51"/>
      <c r="E1" s="51"/>
    </row>
    <row r="2" spans="1:5" x14ac:dyDescent="0.2">
      <c r="A2" s="9" t="s">
        <v>2149</v>
      </c>
      <c r="B2" s="9" t="s">
        <v>1257</v>
      </c>
      <c r="C2" s="18" t="s">
        <v>1</v>
      </c>
      <c r="D2" s="39" t="s">
        <v>1986</v>
      </c>
      <c r="E2" s="39" t="s">
        <v>1987</v>
      </c>
    </row>
    <row r="3" spans="1:5" x14ac:dyDescent="0.2">
      <c r="A3" s="11" t="s">
        <v>1796</v>
      </c>
      <c r="B3" s="11" t="s">
        <v>1348</v>
      </c>
      <c r="C3" s="12">
        <v>5</v>
      </c>
      <c r="D3" s="40">
        <v>33.700000000000003</v>
      </c>
      <c r="E3" s="40">
        <f>D3*0.2</f>
        <v>6.7400000000000011</v>
      </c>
    </row>
    <row r="4" spans="1:5" x14ac:dyDescent="0.2">
      <c r="A4" s="11" t="s">
        <v>1795</v>
      </c>
      <c r="B4" s="11" t="s">
        <v>1348</v>
      </c>
      <c r="C4" s="12">
        <v>29</v>
      </c>
      <c r="D4" s="40">
        <v>33.700000000000003</v>
      </c>
      <c r="E4" s="40">
        <f t="shared" ref="E4:E62" si="0">D4*0.2</f>
        <v>6.7400000000000011</v>
      </c>
    </row>
    <row r="5" spans="1:5" x14ac:dyDescent="0.2">
      <c r="A5" s="11" t="s">
        <v>1794</v>
      </c>
      <c r="B5" s="11" t="s">
        <v>1348</v>
      </c>
      <c r="C5" s="12">
        <v>119</v>
      </c>
      <c r="D5" s="40">
        <v>33.700000000000003</v>
      </c>
      <c r="E5" s="40">
        <f t="shared" si="0"/>
        <v>6.7400000000000011</v>
      </c>
    </row>
    <row r="6" spans="1:5" x14ac:dyDescent="0.2">
      <c r="A6" s="11" t="s">
        <v>1763</v>
      </c>
      <c r="B6" s="11" t="s">
        <v>1348</v>
      </c>
      <c r="C6" s="12">
        <v>27</v>
      </c>
      <c r="D6" s="40">
        <v>33.700000000000003</v>
      </c>
      <c r="E6" s="40">
        <f t="shared" si="0"/>
        <v>6.7400000000000011</v>
      </c>
    </row>
    <row r="7" spans="1:5" x14ac:dyDescent="0.2">
      <c r="A7" s="11" t="s">
        <v>1793</v>
      </c>
      <c r="B7" s="11" t="s">
        <v>1348</v>
      </c>
      <c r="C7" s="12">
        <v>28</v>
      </c>
      <c r="D7" s="40">
        <v>34.9</v>
      </c>
      <c r="E7" s="40">
        <f t="shared" si="0"/>
        <v>6.98</v>
      </c>
    </row>
    <row r="8" spans="1:5" x14ac:dyDescent="0.2">
      <c r="A8" s="11" t="s">
        <v>1792</v>
      </c>
      <c r="B8" s="11" t="s">
        <v>1348</v>
      </c>
      <c r="C8" s="12">
        <v>18</v>
      </c>
      <c r="D8" s="40">
        <v>34.9</v>
      </c>
      <c r="E8" s="40">
        <f t="shared" si="0"/>
        <v>6.98</v>
      </c>
    </row>
    <row r="9" spans="1:5" x14ac:dyDescent="0.2">
      <c r="A9" s="11" t="s">
        <v>1767</v>
      </c>
      <c r="B9" s="11" t="s">
        <v>1348</v>
      </c>
      <c r="C9" s="12">
        <v>154</v>
      </c>
      <c r="D9" s="40">
        <v>34.9</v>
      </c>
      <c r="E9" s="40">
        <f t="shared" si="0"/>
        <v>6.98</v>
      </c>
    </row>
    <row r="10" spans="1:5" x14ac:dyDescent="0.2">
      <c r="A10" s="11" t="s">
        <v>1789</v>
      </c>
      <c r="B10" s="11" t="s">
        <v>1348</v>
      </c>
      <c r="C10" s="12">
        <v>125</v>
      </c>
      <c r="D10" s="40">
        <v>34.9</v>
      </c>
      <c r="E10" s="40">
        <f t="shared" si="0"/>
        <v>6.98</v>
      </c>
    </row>
    <row r="11" spans="1:5" x14ac:dyDescent="0.2">
      <c r="A11" s="11" t="s">
        <v>1804</v>
      </c>
      <c r="B11" s="11" t="s">
        <v>1348</v>
      </c>
      <c r="C11" s="12">
        <v>5</v>
      </c>
      <c r="D11" s="40">
        <v>475.4</v>
      </c>
      <c r="E11" s="40">
        <f t="shared" si="0"/>
        <v>95.08</v>
      </c>
    </row>
    <row r="12" spans="1:5" x14ac:dyDescent="0.2">
      <c r="A12" s="11" t="s">
        <v>1805</v>
      </c>
      <c r="B12" s="11" t="s">
        <v>1348</v>
      </c>
      <c r="C12" s="12">
        <v>1</v>
      </c>
      <c r="D12" s="40">
        <v>515.20000000000005</v>
      </c>
      <c r="E12" s="40">
        <f t="shared" si="0"/>
        <v>103.04000000000002</v>
      </c>
    </row>
    <row r="13" spans="1:5" x14ac:dyDescent="0.2">
      <c r="A13" s="11" t="s">
        <v>1749</v>
      </c>
      <c r="B13" s="11" t="s">
        <v>1348</v>
      </c>
      <c r="C13" s="12">
        <v>67</v>
      </c>
      <c r="D13" s="40">
        <v>515.20000000000005</v>
      </c>
      <c r="E13" s="40">
        <f t="shared" si="0"/>
        <v>103.04000000000002</v>
      </c>
    </row>
    <row r="14" spans="1:5" x14ac:dyDescent="0.2">
      <c r="A14" s="11" t="s">
        <v>1759</v>
      </c>
      <c r="B14" s="11" t="s">
        <v>1348</v>
      </c>
      <c r="C14" s="12">
        <v>4</v>
      </c>
      <c r="D14" s="40">
        <v>545.5</v>
      </c>
      <c r="E14" s="40">
        <f t="shared" si="0"/>
        <v>109.10000000000001</v>
      </c>
    </row>
    <row r="15" spans="1:5" x14ac:dyDescent="0.2">
      <c r="A15" s="11" t="s">
        <v>1760</v>
      </c>
      <c r="B15" s="11" t="s">
        <v>1348</v>
      </c>
      <c r="C15" s="12">
        <v>3</v>
      </c>
      <c r="D15" s="40">
        <v>642.20000000000005</v>
      </c>
      <c r="E15" s="40">
        <f t="shared" si="0"/>
        <v>128.44000000000003</v>
      </c>
    </row>
    <row r="16" spans="1:5" x14ac:dyDescent="0.2">
      <c r="A16" s="11" t="s">
        <v>1751</v>
      </c>
      <c r="B16" s="11" t="s">
        <v>1348</v>
      </c>
      <c r="C16" s="12">
        <v>1</v>
      </c>
      <c r="D16" s="40">
        <v>685.9</v>
      </c>
      <c r="E16" s="40">
        <f t="shared" si="0"/>
        <v>137.18</v>
      </c>
    </row>
    <row r="17" spans="1:5" x14ac:dyDescent="0.2">
      <c r="A17" s="11" t="s">
        <v>1994</v>
      </c>
      <c r="B17" s="11" t="s">
        <v>1348</v>
      </c>
      <c r="C17" s="12">
        <v>1</v>
      </c>
      <c r="D17" s="40">
        <v>1157.7</v>
      </c>
      <c r="E17" s="40">
        <f t="shared" si="0"/>
        <v>231.54000000000002</v>
      </c>
    </row>
    <row r="18" spans="1:5" x14ac:dyDescent="0.2">
      <c r="A18" s="11" t="s">
        <v>1754</v>
      </c>
      <c r="B18" s="11" t="s">
        <v>1348</v>
      </c>
      <c r="C18" s="12">
        <v>2</v>
      </c>
      <c r="D18" s="40">
        <v>1247.5999999999999</v>
      </c>
      <c r="E18" s="40">
        <f t="shared" si="0"/>
        <v>249.51999999999998</v>
      </c>
    </row>
    <row r="19" spans="1:5" x14ac:dyDescent="0.2">
      <c r="A19" s="11" t="s">
        <v>1748</v>
      </c>
      <c r="B19" s="11" t="s">
        <v>1348</v>
      </c>
      <c r="C19" s="12">
        <v>4</v>
      </c>
      <c r="D19" s="40">
        <v>1429.7</v>
      </c>
      <c r="E19" s="40">
        <f t="shared" si="0"/>
        <v>285.94</v>
      </c>
    </row>
    <row r="20" spans="1:5" x14ac:dyDescent="0.2">
      <c r="A20" s="11" t="s">
        <v>1788</v>
      </c>
      <c r="B20" s="11" t="s">
        <v>1348</v>
      </c>
      <c r="C20" s="12">
        <v>118</v>
      </c>
      <c r="D20" s="40">
        <v>34.9</v>
      </c>
      <c r="E20" s="40">
        <f t="shared" si="0"/>
        <v>6.98</v>
      </c>
    </row>
    <row r="21" spans="1:5" x14ac:dyDescent="0.2">
      <c r="A21" s="11" t="s">
        <v>1787</v>
      </c>
      <c r="B21" s="11" t="s">
        <v>1348</v>
      </c>
      <c r="C21" s="12">
        <v>112</v>
      </c>
      <c r="D21" s="40">
        <v>34.9</v>
      </c>
      <c r="E21" s="40">
        <f t="shared" si="0"/>
        <v>6.98</v>
      </c>
    </row>
    <row r="22" spans="1:5" x14ac:dyDescent="0.2">
      <c r="A22" s="11" t="s">
        <v>1762</v>
      </c>
      <c r="B22" s="11" t="s">
        <v>1348</v>
      </c>
      <c r="C22" s="12">
        <v>7</v>
      </c>
      <c r="D22" s="40">
        <v>34.9</v>
      </c>
      <c r="E22" s="40">
        <f t="shared" si="0"/>
        <v>6.98</v>
      </c>
    </row>
    <row r="23" spans="1:5" x14ac:dyDescent="0.2">
      <c r="A23" s="11" t="s">
        <v>1786</v>
      </c>
      <c r="B23" s="11" t="s">
        <v>1348</v>
      </c>
      <c r="C23" s="12">
        <v>43</v>
      </c>
      <c r="D23" s="40">
        <v>34.9</v>
      </c>
      <c r="E23" s="40">
        <f t="shared" si="0"/>
        <v>6.98</v>
      </c>
    </row>
    <row r="24" spans="1:5" x14ac:dyDescent="0.2">
      <c r="A24" s="11" t="s">
        <v>1769</v>
      </c>
      <c r="B24" s="11" t="s">
        <v>1348</v>
      </c>
      <c r="C24" s="12">
        <v>2</v>
      </c>
      <c r="D24" s="40">
        <v>34.9</v>
      </c>
      <c r="E24" s="40">
        <f t="shared" si="0"/>
        <v>6.98</v>
      </c>
    </row>
    <row r="25" spans="1:5" x14ac:dyDescent="0.2">
      <c r="A25" s="11" t="s">
        <v>1785</v>
      </c>
      <c r="B25" s="11" t="s">
        <v>1348</v>
      </c>
      <c r="C25" s="12">
        <v>20</v>
      </c>
      <c r="D25" s="40">
        <v>34.9</v>
      </c>
      <c r="E25" s="40">
        <f t="shared" si="0"/>
        <v>6.98</v>
      </c>
    </row>
    <row r="26" spans="1:5" x14ac:dyDescent="0.2">
      <c r="A26" s="11" t="s">
        <v>1784</v>
      </c>
      <c r="B26" s="11" t="s">
        <v>1348</v>
      </c>
      <c r="C26" s="12">
        <v>18</v>
      </c>
      <c r="D26" s="40">
        <v>34.9</v>
      </c>
      <c r="E26" s="40">
        <f t="shared" si="0"/>
        <v>6.98</v>
      </c>
    </row>
    <row r="27" spans="1:5" x14ac:dyDescent="0.2">
      <c r="A27" s="11" t="s">
        <v>626</v>
      </c>
      <c r="B27" s="11" t="s">
        <v>1348</v>
      </c>
      <c r="C27" s="12">
        <v>20</v>
      </c>
      <c r="D27" s="40">
        <v>1688</v>
      </c>
      <c r="E27" s="40">
        <f t="shared" si="0"/>
        <v>337.6</v>
      </c>
    </row>
    <row r="28" spans="1:5" x14ac:dyDescent="0.2">
      <c r="A28" s="11" t="s">
        <v>1783</v>
      </c>
      <c r="B28" s="11" t="s">
        <v>1348</v>
      </c>
      <c r="C28" s="12">
        <v>2</v>
      </c>
      <c r="D28" s="40">
        <v>45.9</v>
      </c>
      <c r="E28" s="40">
        <f t="shared" si="0"/>
        <v>9.18</v>
      </c>
    </row>
    <row r="29" spans="1:5" x14ac:dyDescent="0.2">
      <c r="A29" s="11" t="s">
        <v>1781</v>
      </c>
      <c r="B29" s="11" t="s">
        <v>1348</v>
      </c>
      <c r="C29" s="12">
        <v>17</v>
      </c>
      <c r="D29" s="40">
        <v>47.1</v>
      </c>
      <c r="E29" s="40">
        <f t="shared" si="0"/>
        <v>9.42</v>
      </c>
    </row>
    <row r="30" spans="1:5" x14ac:dyDescent="0.2">
      <c r="A30" s="11" t="s">
        <v>1771</v>
      </c>
      <c r="B30" s="11" t="s">
        <v>1348</v>
      </c>
      <c r="C30" s="12">
        <v>32</v>
      </c>
      <c r="D30" s="40">
        <v>47.1</v>
      </c>
      <c r="E30" s="40">
        <f t="shared" si="0"/>
        <v>9.42</v>
      </c>
    </row>
    <row r="31" spans="1:5" x14ac:dyDescent="0.2">
      <c r="A31" s="11" t="s">
        <v>1780</v>
      </c>
      <c r="B31" s="11" t="s">
        <v>1348</v>
      </c>
      <c r="C31" s="12">
        <v>18</v>
      </c>
      <c r="D31" s="40">
        <v>47.1</v>
      </c>
      <c r="E31" s="40">
        <f t="shared" si="0"/>
        <v>9.42</v>
      </c>
    </row>
    <row r="32" spans="1:5" x14ac:dyDescent="0.2">
      <c r="A32" s="11" t="s">
        <v>1779</v>
      </c>
      <c r="B32" s="11" t="s">
        <v>1348</v>
      </c>
      <c r="C32" s="12">
        <v>7</v>
      </c>
      <c r="D32" s="40">
        <v>70.400000000000006</v>
      </c>
      <c r="E32" s="40">
        <f t="shared" si="0"/>
        <v>14.080000000000002</v>
      </c>
    </row>
    <row r="33" spans="1:5" x14ac:dyDescent="0.2">
      <c r="A33" s="11" t="s">
        <v>1778</v>
      </c>
      <c r="B33" s="11" t="s">
        <v>1348</v>
      </c>
      <c r="C33" s="12">
        <v>20</v>
      </c>
      <c r="D33" s="40">
        <v>70.400000000000006</v>
      </c>
      <c r="E33" s="40">
        <f t="shared" si="0"/>
        <v>14.080000000000002</v>
      </c>
    </row>
    <row r="34" spans="1:5" x14ac:dyDescent="0.2">
      <c r="A34" s="11" t="s">
        <v>1766</v>
      </c>
      <c r="B34" s="11" t="s">
        <v>1348</v>
      </c>
      <c r="C34" s="12">
        <v>30</v>
      </c>
      <c r="D34" s="40">
        <v>70.400000000000006</v>
      </c>
      <c r="E34" s="40">
        <f t="shared" si="0"/>
        <v>14.080000000000002</v>
      </c>
    </row>
    <row r="35" spans="1:5" x14ac:dyDescent="0.2">
      <c r="A35" s="11" t="s">
        <v>1776</v>
      </c>
      <c r="B35" s="11" t="s">
        <v>1348</v>
      </c>
      <c r="C35" s="12">
        <v>6</v>
      </c>
      <c r="D35" s="40">
        <v>85.2</v>
      </c>
      <c r="E35" s="40">
        <f t="shared" si="0"/>
        <v>17.040000000000003</v>
      </c>
    </row>
    <row r="36" spans="1:5" x14ac:dyDescent="0.2">
      <c r="A36" s="11" t="s">
        <v>1775</v>
      </c>
      <c r="B36" s="11" t="s">
        <v>1348</v>
      </c>
      <c r="C36" s="12">
        <v>20</v>
      </c>
      <c r="D36" s="40">
        <v>85.2</v>
      </c>
      <c r="E36" s="40">
        <f t="shared" si="0"/>
        <v>17.040000000000003</v>
      </c>
    </row>
    <row r="37" spans="1:5" x14ac:dyDescent="0.2">
      <c r="A37" s="11" t="s">
        <v>1747</v>
      </c>
      <c r="B37" s="11" t="s">
        <v>1348</v>
      </c>
      <c r="C37" s="12">
        <v>62</v>
      </c>
      <c r="D37" s="40">
        <v>85.2</v>
      </c>
      <c r="E37" s="40">
        <f t="shared" si="0"/>
        <v>17.040000000000003</v>
      </c>
    </row>
    <row r="38" spans="1:5" x14ac:dyDescent="0.2">
      <c r="A38" s="11" t="s">
        <v>1774</v>
      </c>
      <c r="B38" s="11" t="s">
        <v>1348</v>
      </c>
      <c r="C38" s="12">
        <v>27</v>
      </c>
      <c r="D38" s="40">
        <v>85.2</v>
      </c>
      <c r="E38" s="40">
        <f t="shared" si="0"/>
        <v>17.040000000000003</v>
      </c>
    </row>
    <row r="39" spans="1:5" x14ac:dyDescent="0.2">
      <c r="A39" s="11" t="s">
        <v>1773</v>
      </c>
      <c r="B39" s="11" t="s">
        <v>1348</v>
      </c>
      <c r="C39" s="12">
        <v>19</v>
      </c>
      <c r="D39" s="40">
        <v>111.8</v>
      </c>
      <c r="E39" s="40">
        <f t="shared" si="0"/>
        <v>22.36</v>
      </c>
    </row>
    <row r="40" spans="1:5" x14ac:dyDescent="0.2">
      <c r="A40" s="11" t="s">
        <v>1761</v>
      </c>
      <c r="B40" s="11" t="s">
        <v>1348</v>
      </c>
      <c r="C40" s="12">
        <v>48</v>
      </c>
      <c r="D40" s="40">
        <v>111.8</v>
      </c>
      <c r="E40" s="40">
        <f t="shared" si="0"/>
        <v>22.36</v>
      </c>
    </row>
    <row r="41" spans="1:5" x14ac:dyDescent="0.2">
      <c r="A41" s="11" t="s">
        <v>1772</v>
      </c>
      <c r="B41" s="11" t="s">
        <v>1348</v>
      </c>
      <c r="C41" s="12">
        <v>4</v>
      </c>
      <c r="D41" s="40">
        <v>111.8</v>
      </c>
      <c r="E41" s="40">
        <f t="shared" si="0"/>
        <v>22.36</v>
      </c>
    </row>
    <row r="42" spans="1:5" x14ac:dyDescent="0.2">
      <c r="A42" s="11" t="s">
        <v>1750</v>
      </c>
      <c r="B42" s="11" t="s">
        <v>1348</v>
      </c>
      <c r="C42" s="12">
        <v>53</v>
      </c>
      <c r="D42" s="40">
        <v>121.5</v>
      </c>
      <c r="E42" s="40">
        <f t="shared" si="0"/>
        <v>24.3</v>
      </c>
    </row>
    <row r="43" spans="1:5" x14ac:dyDescent="0.2">
      <c r="A43" s="11" t="s">
        <v>1797</v>
      </c>
      <c r="B43" s="11" t="s">
        <v>1348</v>
      </c>
      <c r="C43" s="12">
        <v>15</v>
      </c>
      <c r="D43" s="40">
        <v>121.5</v>
      </c>
      <c r="E43" s="40">
        <f t="shared" si="0"/>
        <v>24.3</v>
      </c>
    </row>
    <row r="44" spans="1:5" x14ac:dyDescent="0.2">
      <c r="A44" s="11" t="s">
        <v>1791</v>
      </c>
      <c r="B44" s="11" t="s">
        <v>1348</v>
      </c>
      <c r="C44" s="12">
        <v>20</v>
      </c>
      <c r="D44" s="40">
        <v>131.19999999999999</v>
      </c>
      <c r="E44" s="40">
        <f t="shared" si="0"/>
        <v>26.24</v>
      </c>
    </row>
    <row r="45" spans="1:5" x14ac:dyDescent="0.2">
      <c r="A45" s="11" t="s">
        <v>1768</v>
      </c>
      <c r="B45" s="11" t="s">
        <v>1348</v>
      </c>
      <c r="C45" s="12">
        <v>3</v>
      </c>
      <c r="D45" s="40">
        <v>1688</v>
      </c>
      <c r="E45" s="40">
        <f t="shared" si="0"/>
        <v>337.6</v>
      </c>
    </row>
    <row r="46" spans="1:5" x14ac:dyDescent="0.2">
      <c r="A46" s="11" t="s">
        <v>1782</v>
      </c>
      <c r="B46" s="11" t="s">
        <v>1348</v>
      </c>
      <c r="C46" s="12">
        <v>5</v>
      </c>
      <c r="D46" s="40">
        <v>147.5</v>
      </c>
      <c r="E46" s="40">
        <f t="shared" si="0"/>
        <v>29.5</v>
      </c>
    </row>
    <row r="47" spans="1:5" x14ac:dyDescent="0.2">
      <c r="A47" s="11" t="s">
        <v>1777</v>
      </c>
      <c r="B47" s="11" t="s">
        <v>1348</v>
      </c>
      <c r="C47" s="12">
        <v>9</v>
      </c>
      <c r="D47" s="40">
        <v>147.5</v>
      </c>
      <c r="E47" s="40">
        <f t="shared" si="0"/>
        <v>29.5</v>
      </c>
    </row>
    <row r="48" spans="1:5" x14ac:dyDescent="0.2">
      <c r="A48" s="11" t="s">
        <v>1798</v>
      </c>
      <c r="B48" s="11" t="s">
        <v>1348</v>
      </c>
      <c r="C48" s="12">
        <v>10</v>
      </c>
      <c r="D48" s="40">
        <v>147.5</v>
      </c>
      <c r="E48" s="40">
        <f t="shared" si="0"/>
        <v>29.5</v>
      </c>
    </row>
    <row r="49" spans="1:5" x14ac:dyDescent="0.2">
      <c r="A49" s="11" t="s">
        <v>1752</v>
      </c>
      <c r="B49" s="11" t="s">
        <v>1348</v>
      </c>
      <c r="C49" s="12">
        <v>10</v>
      </c>
      <c r="D49" s="40">
        <v>147.5</v>
      </c>
      <c r="E49" s="40">
        <f t="shared" si="0"/>
        <v>29.5</v>
      </c>
    </row>
    <row r="50" spans="1:5" x14ac:dyDescent="0.2">
      <c r="A50" s="11" t="s">
        <v>1799</v>
      </c>
      <c r="B50" s="11" t="s">
        <v>1348</v>
      </c>
      <c r="C50" s="12">
        <v>45</v>
      </c>
      <c r="D50" s="40">
        <v>160.6</v>
      </c>
      <c r="E50" s="40">
        <f t="shared" si="0"/>
        <v>32.119999999999997</v>
      </c>
    </row>
    <row r="51" spans="1:5" x14ac:dyDescent="0.2">
      <c r="A51" s="11" t="s">
        <v>1800</v>
      </c>
      <c r="B51" s="11" t="s">
        <v>1348</v>
      </c>
      <c r="C51" s="12">
        <v>14</v>
      </c>
      <c r="D51" s="40">
        <v>160.6</v>
      </c>
      <c r="E51" s="40">
        <f t="shared" si="0"/>
        <v>32.119999999999997</v>
      </c>
    </row>
    <row r="52" spans="1:5" x14ac:dyDescent="0.2">
      <c r="A52" s="11" t="s">
        <v>1753</v>
      </c>
      <c r="B52" s="11" t="s">
        <v>1348</v>
      </c>
      <c r="C52" s="12">
        <v>3</v>
      </c>
      <c r="D52" s="40">
        <v>204.9</v>
      </c>
      <c r="E52" s="40">
        <f t="shared" si="0"/>
        <v>40.980000000000004</v>
      </c>
    </row>
    <row r="53" spans="1:5" x14ac:dyDescent="0.2">
      <c r="A53" s="11" t="s">
        <v>1770</v>
      </c>
      <c r="B53" s="11" t="s">
        <v>1348</v>
      </c>
      <c r="C53" s="12">
        <v>11</v>
      </c>
      <c r="D53" s="40">
        <v>224.2</v>
      </c>
      <c r="E53" s="40">
        <f t="shared" si="0"/>
        <v>44.84</v>
      </c>
    </row>
    <row r="54" spans="1:5" x14ac:dyDescent="0.2">
      <c r="A54" s="11" t="s">
        <v>1801</v>
      </c>
      <c r="B54" s="11" t="s">
        <v>1348</v>
      </c>
      <c r="C54" s="12">
        <v>20</v>
      </c>
      <c r="D54" s="40">
        <v>236.8</v>
      </c>
      <c r="E54" s="40">
        <f t="shared" si="0"/>
        <v>47.360000000000007</v>
      </c>
    </row>
    <row r="55" spans="1:5" x14ac:dyDescent="0.2">
      <c r="A55" s="11" t="s">
        <v>1802</v>
      </c>
      <c r="B55" s="11" t="s">
        <v>1348</v>
      </c>
      <c r="C55" s="12">
        <v>50</v>
      </c>
      <c r="D55" s="40">
        <v>236.8</v>
      </c>
      <c r="E55" s="40">
        <f t="shared" si="0"/>
        <v>47.360000000000007</v>
      </c>
    </row>
    <row r="56" spans="1:5" x14ac:dyDescent="0.2">
      <c r="A56" s="11" t="s">
        <v>1755</v>
      </c>
      <c r="B56" s="11" t="s">
        <v>1348</v>
      </c>
      <c r="C56" s="12">
        <v>49</v>
      </c>
      <c r="D56" s="40">
        <v>256.2</v>
      </c>
      <c r="E56" s="40">
        <f t="shared" si="0"/>
        <v>51.24</v>
      </c>
    </row>
    <row r="57" spans="1:5" x14ac:dyDescent="0.2">
      <c r="A57" s="11" t="s">
        <v>1803</v>
      </c>
      <c r="B57" s="11" t="s">
        <v>1348</v>
      </c>
      <c r="C57" s="12">
        <v>5</v>
      </c>
      <c r="D57" s="40">
        <v>256.2</v>
      </c>
      <c r="E57" s="40">
        <f t="shared" si="0"/>
        <v>51.24</v>
      </c>
    </row>
    <row r="58" spans="1:5" x14ac:dyDescent="0.2">
      <c r="A58" s="11" t="s">
        <v>1765</v>
      </c>
      <c r="B58" s="11" t="s">
        <v>1348</v>
      </c>
      <c r="C58" s="12">
        <v>4</v>
      </c>
      <c r="D58" s="40">
        <v>281.3</v>
      </c>
      <c r="E58" s="40">
        <f t="shared" si="0"/>
        <v>56.260000000000005</v>
      </c>
    </row>
    <row r="59" spans="1:5" x14ac:dyDescent="0.2">
      <c r="A59" s="11" t="s">
        <v>1756</v>
      </c>
      <c r="B59" s="11" t="s">
        <v>1348</v>
      </c>
      <c r="C59" s="12">
        <v>2</v>
      </c>
      <c r="D59" s="40">
        <v>341</v>
      </c>
      <c r="E59" s="40">
        <f t="shared" si="0"/>
        <v>68.2</v>
      </c>
    </row>
    <row r="60" spans="1:5" x14ac:dyDescent="0.2">
      <c r="A60" s="11" t="s">
        <v>1757</v>
      </c>
      <c r="B60" s="11" t="s">
        <v>1348</v>
      </c>
      <c r="C60" s="12">
        <v>22</v>
      </c>
      <c r="D60" s="40">
        <v>374.7</v>
      </c>
      <c r="E60" s="40">
        <f t="shared" si="0"/>
        <v>74.94</v>
      </c>
    </row>
    <row r="61" spans="1:5" x14ac:dyDescent="0.2">
      <c r="A61" s="11" t="s">
        <v>1764</v>
      </c>
      <c r="B61" s="11" t="s">
        <v>1348</v>
      </c>
      <c r="C61" s="12">
        <v>3</v>
      </c>
      <c r="D61" s="40">
        <v>424.8</v>
      </c>
      <c r="E61" s="40">
        <f t="shared" si="0"/>
        <v>84.960000000000008</v>
      </c>
    </row>
    <row r="62" spans="1:5" x14ac:dyDescent="0.2">
      <c r="A62" s="11" t="s">
        <v>1758</v>
      </c>
      <c r="B62" s="11" t="s">
        <v>1348</v>
      </c>
      <c r="C62" s="12">
        <v>4</v>
      </c>
      <c r="D62" s="40">
        <v>475.4</v>
      </c>
      <c r="E62" s="40">
        <f t="shared" si="0"/>
        <v>95.08</v>
      </c>
    </row>
    <row r="63" spans="1:5" x14ac:dyDescent="0.2">
      <c r="A63" s="48"/>
      <c r="B63" s="48"/>
      <c r="C63" s="49"/>
      <c r="D63" s="50"/>
      <c r="E63" s="47"/>
    </row>
    <row r="64" spans="1:5" x14ac:dyDescent="0.2">
      <c r="A64" s="52" t="s">
        <v>1228</v>
      </c>
      <c r="B64" s="52"/>
      <c r="C64" s="52"/>
      <c r="D64" s="52"/>
    </row>
    <row r="65" spans="1:5" x14ac:dyDescent="0.2">
      <c r="A65" s="9" t="s">
        <v>2148</v>
      </c>
      <c r="B65" s="42" t="s">
        <v>1348</v>
      </c>
      <c r="C65" s="18" t="s">
        <v>1</v>
      </c>
      <c r="D65" s="43" t="s">
        <v>1986</v>
      </c>
      <c r="E65" s="39" t="s">
        <v>1987</v>
      </c>
    </row>
    <row r="66" spans="1:5" x14ac:dyDescent="0.2">
      <c r="A66" s="11" t="s">
        <v>738</v>
      </c>
      <c r="B66" s="42" t="s">
        <v>1348</v>
      </c>
      <c r="C66" s="12">
        <v>770</v>
      </c>
      <c r="D66" s="42">
        <v>33.700000000000003</v>
      </c>
      <c r="E66" s="40">
        <f>D66*0.2</f>
        <v>6.7400000000000011</v>
      </c>
    </row>
    <row r="67" spans="1:5" x14ac:dyDescent="0.2">
      <c r="A67" s="11" t="s">
        <v>1862</v>
      </c>
      <c r="B67" s="42" t="s">
        <v>1348</v>
      </c>
      <c r="C67" s="12">
        <v>550</v>
      </c>
      <c r="D67" s="42">
        <v>33.700000000000003</v>
      </c>
      <c r="E67" s="40">
        <f t="shared" ref="E67:E110" si="1">D67*0.2</f>
        <v>6.7400000000000011</v>
      </c>
    </row>
    <row r="68" spans="1:5" x14ac:dyDescent="0.2">
      <c r="A68" s="11" t="s">
        <v>739</v>
      </c>
      <c r="B68" s="42" t="s">
        <v>1348</v>
      </c>
      <c r="C68" s="12">
        <v>27</v>
      </c>
      <c r="D68" s="42">
        <v>33.700000000000003</v>
      </c>
      <c r="E68" s="40">
        <f t="shared" si="1"/>
        <v>6.7400000000000011</v>
      </c>
    </row>
    <row r="69" spans="1:5" x14ac:dyDescent="0.2">
      <c r="A69" s="11" t="s">
        <v>733</v>
      </c>
      <c r="B69" s="42" t="s">
        <v>1348</v>
      </c>
      <c r="C69" s="12">
        <v>209</v>
      </c>
      <c r="D69" s="42">
        <v>434.4</v>
      </c>
      <c r="E69" s="40">
        <f t="shared" si="1"/>
        <v>86.88</v>
      </c>
    </row>
    <row r="70" spans="1:5" x14ac:dyDescent="0.2">
      <c r="A70" s="11" t="s">
        <v>734</v>
      </c>
      <c r="B70" s="42" t="s">
        <v>1348</v>
      </c>
      <c r="C70" s="12">
        <v>25</v>
      </c>
      <c r="D70" s="42">
        <v>467.6</v>
      </c>
      <c r="E70" s="40">
        <f t="shared" si="1"/>
        <v>93.52000000000001</v>
      </c>
    </row>
    <row r="71" spans="1:5" x14ac:dyDescent="0.2">
      <c r="A71" s="11" t="s">
        <v>1865</v>
      </c>
      <c r="B71" s="42" t="s">
        <v>1348</v>
      </c>
      <c r="C71" s="12">
        <v>3</v>
      </c>
      <c r="D71" s="42">
        <v>467.6</v>
      </c>
      <c r="E71" s="40">
        <f t="shared" si="1"/>
        <v>93.52000000000001</v>
      </c>
    </row>
    <row r="72" spans="1:5" x14ac:dyDescent="0.2">
      <c r="A72" s="11" t="s">
        <v>1871</v>
      </c>
      <c r="B72" s="42" t="s">
        <v>1348</v>
      </c>
      <c r="C72" s="12">
        <v>1510</v>
      </c>
      <c r="D72" s="42">
        <v>526.6</v>
      </c>
      <c r="E72" s="40">
        <f t="shared" si="1"/>
        <v>105.32000000000001</v>
      </c>
    </row>
    <row r="73" spans="1:5" x14ac:dyDescent="0.2">
      <c r="A73" s="11" t="s">
        <v>735</v>
      </c>
      <c r="B73" s="42" t="s">
        <v>1348</v>
      </c>
      <c r="C73" s="12">
        <v>2</v>
      </c>
      <c r="D73" s="42">
        <v>526.6</v>
      </c>
      <c r="E73" s="40">
        <f t="shared" si="1"/>
        <v>105.32000000000001</v>
      </c>
    </row>
    <row r="74" spans="1:5" x14ac:dyDescent="0.2">
      <c r="A74" s="11" t="s">
        <v>1872</v>
      </c>
      <c r="B74" s="42" t="s">
        <v>1348</v>
      </c>
      <c r="C74" s="12">
        <v>583</v>
      </c>
      <c r="D74" s="42">
        <v>586.70000000000005</v>
      </c>
      <c r="E74" s="40">
        <f t="shared" si="1"/>
        <v>117.34000000000002</v>
      </c>
    </row>
    <row r="75" spans="1:5" x14ac:dyDescent="0.2">
      <c r="A75" s="11" t="s">
        <v>1866</v>
      </c>
      <c r="B75" s="42" t="s">
        <v>1348</v>
      </c>
      <c r="C75" s="12">
        <v>766</v>
      </c>
      <c r="D75" s="42">
        <v>620.79999999999995</v>
      </c>
      <c r="E75" s="40">
        <f t="shared" si="1"/>
        <v>124.16</v>
      </c>
    </row>
    <row r="76" spans="1:5" x14ac:dyDescent="0.2">
      <c r="A76" s="11" t="s">
        <v>1874</v>
      </c>
      <c r="B76" s="42" t="s">
        <v>1348</v>
      </c>
      <c r="C76" s="12">
        <v>1866</v>
      </c>
      <c r="D76" s="42">
        <v>674.7</v>
      </c>
      <c r="E76" s="40">
        <f t="shared" si="1"/>
        <v>134.94000000000003</v>
      </c>
    </row>
    <row r="77" spans="1:5" x14ac:dyDescent="0.2">
      <c r="A77" s="11" t="s">
        <v>736</v>
      </c>
      <c r="B77" s="42" t="s">
        <v>1348</v>
      </c>
      <c r="C77" s="12">
        <v>4</v>
      </c>
      <c r="D77" s="42">
        <v>689.2</v>
      </c>
      <c r="E77" s="40">
        <f t="shared" si="1"/>
        <v>137.84</v>
      </c>
    </row>
    <row r="78" spans="1:5" x14ac:dyDescent="0.2">
      <c r="A78" s="11" t="s">
        <v>737</v>
      </c>
      <c r="B78" s="42" t="s">
        <v>1348</v>
      </c>
      <c r="C78" s="12">
        <v>19</v>
      </c>
      <c r="D78" s="42">
        <v>689.2</v>
      </c>
      <c r="E78" s="40">
        <f t="shared" si="1"/>
        <v>137.84</v>
      </c>
    </row>
    <row r="79" spans="1:5" x14ac:dyDescent="0.2">
      <c r="A79" s="11" t="s">
        <v>1875</v>
      </c>
      <c r="B79" s="42" t="s">
        <v>1348</v>
      </c>
      <c r="C79" s="12">
        <v>1</v>
      </c>
      <c r="D79" s="42">
        <v>1183.0999999999999</v>
      </c>
      <c r="E79" s="40">
        <f t="shared" si="1"/>
        <v>236.62</v>
      </c>
    </row>
    <row r="80" spans="1:5" x14ac:dyDescent="0.2">
      <c r="A80" s="11" t="s">
        <v>1861</v>
      </c>
      <c r="B80" s="42" t="s">
        <v>1348</v>
      </c>
      <c r="C80" s="12">
        <v>25</v>
      </c>
      <c r="D80" s="42">
        <v>1204.5999999999999</v>
      </c>
      <c r="E80" s="40">
        <f t="shared" si="1"/>
        <v>240.92</v>
      </c>
    </row>
    <row r="81" spans="1:5" x14ac:dyDescent="0.2">
      <c r="A81" s="11" t="s">
        <v>1880</v>
      </c>
      <c r="B81" s="42" t="s">
        <v>1348</v>
      </c>
      <c r="C81" s="12">
        <v>10</v>
      </c>
      <c r="D81" s="42">
        <v>33.700000000000003</v>
      </c>
      <c r="E81" s="40">
        <f t="shared" si="1"/>
        <v>6.7400000000000011</v>
      </c>
    </row>
    <row r="82" spans="1:5" x14ac:dyDescent="0.2">
      <c r="A82" s="11" t="s">
        <v>1879</v>
      </c>
      <c r="B82" s="42" t="s">
        <v>1348</v>
      </c>
      <c r="C82" s="12">
        <v>30</v>
      </c>
      <c r="D82" s="42">
        <v>33.700000000000003</v>
      </c>
      <c r="E82" s="40">
        <f t="shared" si="1"/>
        <v>6.7400000000000011</v>
      </c>
    </row>
    <row r="83" spans="1:5" x14ac:dyDescent="0.2">
      <c r="A83" s="11" t="s">
        <v>741</v>
      </c>
      <c r="B83" s="42" t="s">
        <v>1348</v>
      </c>
      <c r="C83" s="12">
        <v>180</v>
      </c>
      <c r="D83" s="42">
        <v>33.700000000000003</v>
      </c>
      <c r="E83" s="40">
        <f t="shared" si="1"/>
        <v>6.7400000000000011</v>
      </c>
    </row>
    <row r="84" spans="1:5" x14ac:dyDescent="0.2">
      <c r="A84" s="11" t="s">
        <v>743</v>
      </c>
      <c r="B84" s="42" t="s">
        <v>1348</v>
      </c>
      <c r="C84" s="12">
        <v>3</v>
      </c>
      <c r="D84" s="42">
        <v>33.700000000000003</v>
      </c>
      <c r="E84" s="40">
        <f t="shared" si="1"/>
        <v>6.7400000000000011</v>
      </c>
    </row>
    <row r="85" spans="1:5" x14ac:dyDescent="0.2">
      <c r="A85" s="11" t="s">
        <v>740</v>
      </c>
      <c r="B85" s="42" t="s">
        <v>1348</v>
      </c>
      <c r="C85" s="12">
        <v>1</v>
      </c>
      <c r="D85" s="42">
        <v>1678.4</v>
      </c>
      <c r="E85" s="40">
        <f t="shared" si="1"/>
        <v>335.68000000000006</v>
      </c>
    </row>
    <row r="86" spans="1:5" x14ac:dyDescent="0.2">
      <c r="A86" s="11" t="s">
        <v>1873</v>
      </c>
      <c r="B86" s="42" t="s">
        <v>1348</v>
      </c>
      <c r="C86" s="12">
        <v>1</v>
      </c>
      <c r="D86" s="42">
        <v>1868.6</v>
      </c>
      <c r="E86" s="40">
        <f t="shared" si="1"/>
        <v>373.72</v>
      </c>
    </row>
    <row r="87" spans="1:5" x14ac:dyDescent="0.2">
      <c r="A87" s="11" t="s">
        <v>1863</v>
      </c>
      <c r="B87" s="42" t="s">
        <v>1348</v>
      </c>
      <c r="C87" s="12">
        <v>1</v>
      </c>
      <c r="D87" s="42">
        <v>2364.1</v>
      </c>
      <c r="E87" s="40">
        <f t="shared" si="1"/>
        <v>472.82</v>
      </c>
    </row>
    <row r="88" spans="1:5" x14ac:dyDescent="0.2">
      <c r="A88" s="11" t="s">
        <v>742</v>
      </c>
      <c r="B88" s="42" t="s">
        <v>1348</v>
      </c>
      <c r="C88" s="12">
        <v>3</v>
      </c>
      <c r="D88" s="42">
        <v>2364.1</v>
      </c>
      <c r="E88" s="40">
        <f t="shared" si="1"/>
        <v>472.82</v>
      </c>
    </row>
    <row r="89" spans="1:5" x14ac:dyDescent="0.2">
      <c r="A89" s="11" t="s">
        <v>744</v>
      </c>
      <c r="B89" s="42" t="s">
        <v>1348</v>
      </c>
      <c r="C89" s="12">
        <v>2</v>
      </c>
      <c r="D89" s="42">
        <v>47.1</v>
      </c>
      <c r="E89" s="40">
        <f t="shared" si="1"/>
        <v>9.42</v>
      </c>
    </row>
    <row r="90" spans="1:5" x14ac:dyDescent="0.2">
      <c r="A90" s="11" t="s">
        <v>1878</v>
      </c>
      <c r="B90" s="42" t="s">
        <v>1348</v>
      </c>
      <c r="C90" s="12">
        <v>338</v>
      </c>
      <c r="D90" s="42">
        <v>47.1</v>
      </c>
      <c r="E90" s="40">
        <f t="shared" si="1"/>
        <v>9.42</v>
      </c>
    </row>
    <row r="91" spans="1:5" x14ac:dyDescent="0.2">
      <c r="A91" s="11" t="s">
        <v>745</v>
      </c>
      <c r="B91" s="42" t="s">
        <v>1348</v>
      </c>
      <c r="C91" s="12">
        <v>2</v>
      </c>
      <c r="D91" s="42">
        <v>47.1</v>
      </c>
      <c r="E91" s="40">
        <f t="shared" si="1"/>
        <v>9.42</v>
      </c>
    </row>
    <row r="92" spans="1:5" x14ac:dyDescent="0.2">
      <c r="A92" s="11" t="s">
        <v>1867</v>
      </c>
      <c r="B92" s="42" t="s">
        <v>1348</v>
      </c>
      <c r="C92" s="12">
        <v>1</v>
      </c>
      <c r="D92" s="42">
        <v>3540.2</v>
      </c>
      <c r="E92" s="40">
        <f t="shared" si="1"/>
        <v>708.04</v>
      </c>
    </row>
    <row r="93" spans="1:5" x14ac:dyDescent="0.2">
      <c r="A93" s="11" t="s">
        <v>1864</v>
      </c>
      <c r="B93" s="42" t="s">
        <v>1348</v>
      </c>
      <c r="C93" s="12">
        <v>1</v>
      </c>
      <c r="D93" s="42">
        <v>5317.8</v>
      </c>
      <c r="E93" s="40">
        <f t="shared" si="1"/>
        <v>1063.5600000000002</v>
      </c>
    </row>
    <row r="94" spans="1:5" x14ac:dyDescent="0.2">
      <c r="A94" s="11" t="s">
        <v>1995</v>
      </c>
      <c r="B94" s="42" t="s">
        <v>1348</v>
      </c>
      <c r="C94" s="12">
        <v>170</v>
      </c>
      <c r="D94" s="42">
        <v>75.599999999999994</v>
      </c>
      <c r="E94" s="40">
        <f t="shared" si="1"/>
        <v>15.12</v>
      </c>
    </row>
    <row r="95" spans="1:5" x14ac:dyDescent="0.2">
      <c r="A95" s="11" t="s">
        <v>746</v>
      </c>
      <c r="B95" s="42" t="s">
        <v>1348</v>
      </c>
      <c r="C95" s="12">
        <v>15</v>
      </c>
      <c r="D95" s="42">
        <v>75.599999999999994</v>
      </c>
      <c r="E95" s="40">
        <f t="shared" si="1"/>
        <v>15.12</v>
      </c>
    </row>
    <row r="96" spans="1:5" x14ac:dyDescent="0.2">
      <c r="A96" s="11" t="s">
        <v>747</v>
      </c>
      <c r="B96" s="42" t="s">
        <v>1348</v>
      </c>
      <c r="C96" s="12">
        <v>152</v>
      </c>
      <c r="D96" s="42">
        <v>100.1</v>
      </c>
      <c r="E96" s="40">
        <f t="shared" si="1"/>
        <v>20.02</v>
      </c>
    </row>
    <row r="97" spans="1:5" x14ac:dyDescent="0.2">
      <c r="A97" s="11" t="s">
        <v>1877</v>
      </c>
      <c r="B97" s="42" t="s">
        <v>1348</v>
      </c>
      <c r="C97" s="12">
        <v>37</v>
      </c>
      <c r="D97" s="42">
        <v>106.4</v>
      </c>
      <c r="E97" s="40">
        <f t="shared" si="1"/>
        <v>21.28</v>
      </c>
    </row>
    <row r="98" spans="1:5" x14ac:dyDescent="0.2">
      <c r="A98" s="11" t="s">
        <v>1881</v>
      </c>
      <c r="B98" s="42" t="s">
        <v>1348</v>
      </c>
      <c r="C98" s="12">
        <v>1</v>
      </c>
      <c r="D98" s="42">
        <v>106.4</v>
      </c>
      <c r="E98" s="40">
        <f t="shared" si="1"/>
        <v>21.28</v>
      </c>
    </row>
    <row r="99" spans="1:5" x14ac:dyDescent="0.2">
      <c r="A99" s="11" t="s">
        <v>748</v>
      </c>
      <c r="B99" s="42" t="s">
        <v>1348</v>
      </c>
      <c r="C99" s="12">
        <v>14</v>
      </c>
      <c r="D99" s="42">
        <v>115.6</v>
      </c>
      <c r="E99" s="40">
        <f t="shared" si="1"/>
        <v>23.12</v>
      </c>
    </row>
    <row r="100" spans="1:5" x14ac:dyDescent="0.2">
      <c r="A100" s="11" t="s">
        <v>1876</v>
      </c>
      <c r="B100" s="42" t="s">
        <v>1348</v>
      </c>
      <c r="C100" s="12">
        <v>10</v>
      </c>
      <c r="D100" s="42">
        <v>115.6</v>
      </c>
      <c r="E100" s="40">
        <f t="shared" si="1"/>
        <v>23.12</v>
      </c>
    </row>
    <row r="101" spans="1:5" x14ac:dyDescent="0.2">
      <c r="A101" s="11" t="s">
        <v>749</v>
      </c>
      <c r="B101" s="42" t="s">
        <v>1348</v>
      </c>
      <c r="C101" s="12">
        <v>6</v>
      </c>
      <c r="D101" s="42">
        <v>130.1</v>
      </c>
      <c r="E101" s="40">
        <f t="shared" si="1"/>
        <v>26.02</v>
      </c>
    </row>
    <row r="102" spans="1:5" x14ac:dyDescent="0.2">
      <c r="A102" s="11" t="s">
        <v>1882</v>
      </c>
      <c r="B102" s="42" t="s">
        <v>1348</v>
      </c>
      <c r="C102" s="12">
        <v>6</v>
      </c>
      <c r="D102" s="42">
        <v>179.3</v>
      </c>
      <c r="E102" s="40">
        <f t="shared" si="1"/>
        <v>35.860000000000007</v>
      </c>
    </row>
    <row r="103" spans="1:5" x14ac:dyDescent="0.2">
      <c r="A103" s="11" t="s">
        <v>1868</v>
      </c>
      <c r="B103" s="42" t="s">
        <v>1348</v>
      </c>
      <c r="C103" s="12">
        <v>70</v>
      </c>
      <c r="D103" s="42">
        <v>224.2</v>
      </c>
      <c r="E103" s="40">
        <f t="shared" si="1"/>
        <v>44.84</v>
      </c>
    </row>
    <row r="104" spans="1:5" x14ac:dyDescent="0.2">
      <c r="A104" s="11" t="s">
        <v>1869</v>
      </c>
      <c r="B104" s="42" t="s">
        <v>1348</v>
      </c>
      <c r="C104" s="12">
        <v>69</v>
      </c>
      <c r="D104" s="42">
        <v>308.3</v>
      </c>
      <c r="E104" s="40">
        <f t="shared" si="1"/>
        <v>61.660000000000004</v>
      </c>
    </row>
    <row r="105" spans="1:5" x14ac:dyDescent="0.2">
      <c r="A105" s="11" t="s">
        <v>750</v>
      </c>
      <c r="B105" s="42" t="s">
        <v>1348</v>
      </c>
      <c r="C105" s="12">
        <v>857</v>
      </c>
      <c r="D105" s="42">
        <v>321.60000000000002</v>
      </c>
      <c r="E105" s="40">
        <f t="shared" si="1"/>
        <v>64.320000000000007</v>
      </c>
    </row>
    <row r="106" spans="1:5" x14ac:dyDescent="0.2">
      <c r="A106" s="11" t="s">
        <v>1870</v>
      </c>
      <c r="B106" s="42" t="s">
        <v>1348</v>
      </c>
      <c r="C106" s="12">
        <v>411</v>
      </c>
      <c r="D106" s="42">
        <v>339.7</v>
      </c>
      <c r="E106" s="40">
        <f t="shared" si="1"/>
        <v>67.94</v>
      </c>
    </row>
    <row r="107" spans="1:5" x14ac:dyDescent="0.2">
      <c r="A107" s="11" t="s">
        <v>751</v>
      </c>
      <c r="B107" s="42" t="s">
        <v>1348</v>
      </c>
      <c r="C107" s="12">
        <v>40</v>
      </c>
      <c r="D107" s="42">
        <v>339.7</v>
      </c>
      <c r="E107" s="40">
        <f t="shared" si="1"/>
        <v>67.94</v>
      </c>
    </row>
    <row r="108" spans="1:5" x14ac:dyDescent="0.2">
      <c r="A108" s="11" t="s">
        <v>752</v>
      </c>
      <c r="B108" s="42" t="s">
        <v>1348</v>
      </c>
      <c r="C108" s="12">
        <v>80</v>
      </c>
      <c r="D108" s="42">
        <v>355</v>
      </c>
      <c r="E108" s="40">
        <f t="shared" si="1"/>
        <v>71</v>
      </c>
    </row>
    <row r="109" spans="1:5" x14ac:dyDescent="0.2">
      <c r="A109" s="11" t="s">
        <v>753</v>
      </c>
      <c r="B109" s="42" t="s">
        <v>1348</v>
      </c>
      <c r="C109" s="12">
        <v>10</v>
      </c>
      <c r="D109" s="42">
        <v>355</v>
      </c>
      <c r="E109" s="40">
        <f t="shared" si="1"/>
        <v>71</v>
      </c>
    </row>
    <row r="110" spans="1:5" x14ac:dyDescent="0.2">
      <c r="A110" s="11" t="s">
        <v>754</v>
      </c>
      <c r="B110" s="42" t="s">
        <v>1348</v>
      </c>
      <c r="C110" s="12">
        <v>4</v>
      </c>
      <c r="D110" s="42">
        <v>355</v>
      </c>
      <c r="E110" s="40">
        <f t="shared" si="1"/>
        <v>71</v>
      </c>
    </row>
    <row r="112" spans="1:5" x14ac:dyDescent="0.2">
      <c r="A112" s="51" t="s">
        <v>2150</v>
      </c>
      <c r="B112" s="51"/>
      <c r="C112" s="51"/>
      <c r="D112" s="51"/>
      <c r="E112" s="51"/>
    </row>
    <row r="113" spans="1:5" x14ac:dyDescent="0.2">
      <c r="A113" s="9" t="s">
        <v>2150</v>
      </c>
      <c r="B113" s="9" t="s">
        <v>1257</v>
      </c>
      <c r="C113" s="18" t="s">
        <v>1</v>
      </c>
      <c r="D113" s="43" t="s">
        <v>1986</v>
      </c>
      <c r="E113" s="39" t="s">
        <v>1987</v>
      </c>
    </row>
    <row r="114" spans="1:5" x14ac:dyDescent="0.2">
      <c r="A114" s="11" t="s">
        <v>668</v>
      </c>
      <c r="B114" s="11" t="s">
        <v>1348</v>
      </c>
      <c r="C114" s="12">
        <v>1</v>
      </c>
      <c r="D114" s="42">
        <v>207</v>
      </c>
      <c r="E114" s="40">
        <f>D114*0.4</f>
        <v>82.800000000000011</v>
      </c>
    </row>
    <row r="115" spans="1:5" x14ac:dyDescent="0.2">
      <c r="A115" s="11" t="s">
        <v>1856</v>
      </c>
      <c r="B115" s="11" t="s">
        <v>1348</v>
      </c>
      <c r="C115" s="12">
        <v>5</v>
      </c>
      <c r="D115" s="42">
        <v>207</v>
      </c>
      <c r="E115" s="40">
        <f t="shared" ref="E115:E137" si="2">D115*0.4</f>
        <v>82.800000000000011</v>
      </c>
    </row>
    <row r="116" spans="1:5" x14ac:dyDescent="0.2">
      <c r="A116" s="11" t="s">
        <v>680</v>
      </c>
      <c r="B116" s="11" t="s">
        <v>1348</v>
      </c>
      <c r="C116" s="12">
        <v>13</v>
      </c>
      <c r="D116" s="42">
        <v>207</v>
      </c>
      <c r="E116" s="40">
        <f t="shared" si="2"/>
        <v>82.800000000000011</v>
      </c>
    </row>
    <row r="117" spans="1:5" x14ac:dyDescent="0.2">
      <c r="A117" s="11" t="s">
        <v>682</v>
      </c>
      <c r="B117" s="11" t="s">
        <v>1348</v>
      </c>
      <c r="C117" s="12">
        <v>42</v>
      </c>
      <c r="D117" s="42">
        <v>207</v>
      </c>
      <c r="E117" s="40">
        <f t="shared" si="2"/>
        <v>82.800000000000011</v>
      </c>
    </row>
    <row r="118" spans="1:5" x14ac:dyDescent="0.2">
      <c r="A118" s="11" t="s">
        <v>681</v>
      </c>
      <c r="B118" s="11" t="s">
        <v>1348</v>
      </c>
      <c r="C118" s="12">
        <v>19</v>
      </c>
      <c r="D118" s="42">
        <v>207</v>
      </c>
      <c r="E118" s="40">
        <f t="shared" si="2"/>
        <v>82.800000000000011</v>
      </c>
    </row>
    <row r="119" spans="1:5" x14ac:dyDescent="0.2">
      <c r="A119" s="11" t="s">
        <v>1848</v>
      </c>
      <c r="B119" s="11" t="s">
        <v>1348</v>
      </c>
      <c r="C119" s="12">
        <v>7</v>
      </c>
      <c r="D119" s="42">
        <v>207</v>
      </c>
      <c r="E119" s="40">
        <f t="shared" si="2"/>
        <v>82.800000000000011</v>
      </c>
    </row>
    <row r="120" spans="1:5" x14ac:dyDescent="0.2">
      <c r="A120" s="11" t="s">
        <v>666</v>
      </c>
      <c r="B120" s="11" t="s">
        <v>1348</v>
      </c>
      <c r="C120" s="12">
        <v>15</v>
      </c>
      <c r="D120" s="42">
        <v>973</v>
      </c>
      <c r="E120" s="40">
        <f t="shared" si="2"/>
        <v>389.20000000000005</v>
      </c>
    </row>
    <row r="121" spans="1:5" x14ac:dyDescent="0.2">
      <c r="A121" s="11" t="s">
        <v>1836</v>
      </c>
      <c r="B121" s="11" t="s">
        <v>1348</v>
      </c>
      <c r="C121" s="12">
        <v>3</v>
      </c>
      <c r="D121" s="42">
        <v>880</v>
      </c>
      <c r="E121" s="40">
        <f t="shared" si="2"/>
        <v>352</v>
      </c>
    </row>
    <row r="122" spans="1:5" x14ac:dyDescent="0.2">
      <c r="A122" s="11" t="s">
        <v>667</v>
      </c>
      <c r="B122" s="11" t="s">
        <v>1348</v>
      </c>
      <c r="C122" s="12">
        <v>46</v>
      </c>
      <c r="D122" s="42">
        <v>1197</v>
      </c>
      <c r="E122" s="40">
        <f t="shared" si="2"/>
        <v>478.8</v>
      </c>
    </row>
    <row r="123" spans="1:5" x14ac:dyDescent="0.2">
      <c r="A123" s="11" t="s">
        <v>669</v>
      </c>
      <c r="B123" s="11" t="s">
        <v>1348</v>
      </c>
      <c r="C123" s="12">
        <v>15</v>
      </c>
      <c r="D123" s="42">
        <v>1286</v>
      </c>
      <c r="E123" s="40">
        <f t="shared" si="2"/>
        <v>514.4</v>
      </c>
    </row>
    <row r="124" spans="1:5" x14ac:dyDescent="0.2">
      <c r="A124" s="11" t="s">
        <v>670</v>
      </c>
      <c r="B124" s="11" t="s">
        <v>1348</v>
      </c>
      <c r="C124" s="12">
        <v>1</v>
      </c>
      <c r="D124" s="42">
        <v>1286</v>
      </c>
      <c r="E124" s="40">
        <f t="shared" si="2"/>
        <v>514.4</v>
      </c>
    </row>
    <row r="125" spans="1:5" x14ac:dyDescent="0.2">
      <c r="A125" s="11" t="s">
        <v>630</v>
      </c>
      <c r="B125" s="11" t="s">
        <v>1348</v>
      </c>
      <c r="C125" s="12">
        <v>2</v>
      </c>
      <c r="D125" s="42">
        <v>1286</v>
      </c>
      <c r="E125" s="40">
        <f t="shared" si="2"/>
        <v>514.4</v>
      </c>
    </row>
    <row r="126" spans="1:5" x14ac:dyDescent="0.2">
      <c r="A126" s="11" t="s">
        <v>1839</v>
      </c>
      <c r="B126" s="11" t="s">
        <v>1348</v>
      </c>
      <c r="C126" s="12">
        <v>1</v>
      </c>
      <c r="D126" s="42">
        <v>1135</v>
      </c>
      <c r="E126" s="40">
        <f t="shared" si="2"/>
        <v>454</v>
      </c>
    </row>
    <row r="127" spans="1:5" x14ac:dyDescent="0.2">
      <c r="A127" s="11" t="s">
        <v>671</v>
      </c>
      <c r="B127" s="11" t="s">
        <v>1348</v>
      </c>
      <c r="C127" s="12">
        <v>11</v>
      </c>
      <c r="D127" s="42">
        <v>1306</v>
      </c>
      <c r="E127" s="40">
        <f t="shared" si="2"/>
        <v>522.4</v>
      </c>
    </row>
    <row r="128" spans="1:5" x14ac:dyDescent="0.2">
      <c r="A128" s="11" t="s">
        <v>672</v>
      </c>
      <c r="B128" s="11" t="s">
        <v>1348</v>
      </c>
      <c r="C128" s="12">
        <v>3</v>
      </c>
      <c r="D128" s="42">
        <v>1626</v>
      </c>
      <c r="E128" s="40">
        <f t="shared" si="2"/>
        <v>650.40000000000009</v>
      </c>
    </row>
    <row r="129" spans="1:5" x14ac:dyDescent="0.2">
      <c r="A129" s="11" t="s">
        <v>673</v>
      </c>
      <c r="B129" s="11" t="s">
        <v>1348</v>
      </c>
      <c r="C129" s="12">
        <v>28</v>
      </c>
      <c r="D129" s="42">
        <v>1893</v>
      </c>
      <c r="E129" s="40">
        <f t="shared" si="2"/>
        <v>757.2</v>
      </c>
    </row>
    <row r="130" spans="1:5" x14ac:dyDescent="0.2">
      <c r="A130" s="11" t="s">
        <v>674</v>
      </c>
      <c r="B130" s="11" t="s">
        <v>1348</v>
      </c>
      <c r="C130" s="12">
        <v>1</v>
      </c>
      <c r="D130" s="42">
        <v>1893</v>
      </c>
      <c r="E130" s="40">
        <f t="shared" si="2"/>
        <v>757.2</v>
      </c>
    </row>
    <row r="131" spans="1:5" x14ac:dyDescent="0.2">
      <c r="A131" s="11" t="s">
        <v>675</v>
      </c>
      <c r="B131" s="11" t="s">
        <v>1348</v>
      </c>
      <c r="C131" s="12">
        <v>2</v>
      </c>
      <c r="D131" s="42">
        <v>1893</v>
      </c>
      <c r="E131" s="40">
        <f t="shared" si="2"/>
        <v>757.2</v>
      </c>
    </row>
    <row r="132" spans="1:5" x14ac:dyDescent="0.2">
      <c r="A132" s="11" t="s">
        <v>676</v>
      </c>
      <c r="B132" s="11" t="s">
        <v>1348</v>
      </c>
      <c r="C132" s="12">
        <v>7</v>
      </c>
      <c r="D132" s="42">
        <v>1893</v>
      </c>
      <c r="E132" s="40">
        <f t="shared" si="2"/>
        <v>757.2</v>
      </c>
    </row>
    <row r="133" spans="1:5" x14ac:dyDescent="0.2">
      <c r="A133" s="11" t="s">
        <v>677</v>
      </c>
      <c r="B133" s="11" t="s">
        <v>1348</v>
      </c>
      <c r="C133" s="12">
        <v>2</v>
      </c>
      <c r="D133" s="42">
        <v>1966</v>
      </c>
      <c r="E133" s="40">
        <f t="shared" si="2"/>
        <v>786.40000000000009</v>
      </c>
    </row>
    <row r="134" spans="1:5" x14ac:dyDescent="0.2">
      <c r="A134" s="11" t="s">
        <v>678</v>
      </c>
      <c r="B134" s="11" t="s">
        <v>1348</v>
      </c>
      <c r="C134" s="12">
        <v>1</v>
      </c>
      <c r="D134" s="42">
        <v>1966</v>
      </c>
      <c r="E134" s="40">
        <f t="shared" si="2"/>
        <v>786.40000000000009</v>
      </c>
    </row>
    <row r="135" spans="1:5" x14ac:dyDescent="0.2">
      <c r="A135" s="11" t="s">
        <v>1844</v>
      </c>
      <c r="B135" s="11" t="s">
        <v>1348</v>
      </c>
      <c r="C135" s="12">
        <v>6</v>
      </c>
      <c r="D135" s="42">
        <v>2221</v>
      </c>
      <c r="E135" s="40">
        <f t="shared" si="2"/>
        <v>888.40000000000009</v>
      </c>
    </row>
    <row r="136" spans="1:5" x14ac:dyDescent="0.2">
      <c r="A136" s="11" t="s">
        <v>679</v>
      </c>
      <c r="B136" s="11" t="s">
        <v>1348</v>
      </c>
      <c r="C136" s="12">
        <v>6</v>
      </c>
      <c r="D136" s="42">
        <v>2221</v>
      </c>
      <c r="E136" s="40">
        <f t="shared" si="2"/>
        <v>888.40000000000009</v>
      </c>
    </row>
    <row r="137" spans="1:5" x14ac:dyDescent="0.2">
      <c r="A137" s="11" t="s">
        <v>683</v>
      </c>
      <c r="B137" s="11" t="s">
        <v>1348</v>
      </c>
      <c r="C137" s="12">
        <v>452</v>
      </c>
      <c r="D137" s="42">
        <v>207</v>
      </c>
      <c r="E137" s="40">
        <f t="shared" si="2"/>
        <v>82.800000000000011</v>
      </c>
    </row>
    <row r="138" spans="1:5" x14ac:dyDescent="0.2">
      <c r="A138" s="11" t="s">
        <v>1831</v>
      </c>
      <c r="B138" s="11" t="s">
        <v>1262</v>
      </c>
      <c r="C138" s="12">
        <v>7</v>
      </c>
      <c r="D138" s="42">
        <v>207</v>
      </c>
      <c r="E138" s="40">
        <f>D138*0.3</f>
        <v>62.099999999999994</v>
      </c>
    </row>
    <row r="139" spans="1:5" x14ac:dyDescent="0.2">
      <c r="A139" s="11" t="s">
        <v>1855</v>
      </c>
      <c r="B139" s="11" t="s">
        <v>1348</v>
      </c>
      <c r="C139" s="12">
        <v>3</v>
      </c>
      <c r="D139" s="42">
        <v>262</v>
      </c>
      <c r="E139" s="40">
        <f>D139*0.4</f>
        <v>104.80000000000001</v>
      </c>
    </row>
    <row r="140" spans="1:5" x14ac:dyDescent="0.2">
      <c r="A140" s="11" t="s">
        <v>686</v>
      </c>
      <c r="B140" s="11" t="s">
        <v>1348</v>
      </c>
      <c r="C140" s="12">
        <v>14</v>
      </c>
      <c r="D140" s="42">
        <v>262</v>
      </c>
      <c r="E140" s="40">
        <f>D140*0.4</f>
        <v>104.80000000000001</v>
      </c>
    </row>
    <row r="141" spans="1:5" x14ac:dyDescent="0.2">
      <c r="A141" s="11" t="s">
        <v>687</v>
      </c>
      <c r="B141" s="11" t="s">
        <v>1348</v>
      </c>
      <c r="C141" s="12">
        <v>14</v>
      </c>
      <c r="D141" s="42">
        <v>262</v>
      </c>
      <c r="E141" s="40">
        <f>D141*0.4</f>
        <v>104.80000000000001</v>
      </c>
    </row>
    <row r="142" spans="1:5" x14ac:dyDescent="0.2">
      <c r="A142" s="11" t="s">
        <v>687</v>
      </c>
      <c r="B142" s="11" t="s">
        <v>1262</v>
      </c>
      <c r="C142" s="12">
        <v>50</v>
      </c>
      <c r="D142" s="42">
        <v>262</v>
      </c>
      <c r="E142" s="40">
        <f>D142*0.3</f>
        <v>78.599999999999994</v>
      </c>
    </row>
    <row r="143" spans="1:5" x14ac:dyDescent="0.2">
      <c r="A143" s="11" t="s">
        <v>689</v>
      </c>
      <c r="B143" s="11" t="s">
        <v>1348</v>
      </c>
      <c r="C143" s="12">
        <v>2</v>
      </c>
      <c r="D143" s="42">
        <v>262</v>
      </c>
      <c r="E143" s="40">
        <f>D143*0.4</f>
        <v>104.80000000000001</v>
      </c>
    </row>
    <row r="144" spans="1:5" x14ac:dyDescent="0.2">
      <c r="A144" s="11" t="s">
        <v>1850</v>
      </c>
      <c r="B144" s="11" t="s">
        <v>1348</v>
      </c>
      <c r="C144" s="12">
        <v>33</v>
      </c>
      <c r="D144" s="42">
        <v>262</v>
      </c>
      <c r="E144" s="40">
        <f t="shared" ref="E144:E153" si="3">D144*0.4</f>
        <v>104.80000000000001</v>
      </c>
    </row>
    <row r="145" spans="1:5" x14ac:dyDescent="0.2">
      <c r="A145" s="11" t="s">
        <v>1854</v>
      </c>
      <c r="B145" s="11" t="s">
        <v>1348</v>
      </c>
      <c r="C145" s="12">
        <v>101</v>
      </c>
      <c r="D145" s="42">
        <v>263</v>
      </c>
      <c r="E145" s="40">
        <f t="shared" si="3"/>
        <v>105.2</v>
      </c>
    </row>
    <row r="146" spans="1:5" x14ac:dyDescent="0.2">
      <c r="A146" s="11" t="s">
        <v>1847</v>
      </c>
      <c r="B146" s="11" t="s">
        <v>1348</v>
      </c>
      <c r="C146" s="12">
        <v>12</v>
      </c>
      <c r="D146" s="42">
        <v>3036</v>
      </c>
      <c r="E146" s="40">
        <f t="shared" si="3"/>
        <v>1214.4000000000001</v>
      </c>
    </row>
    <row r="147" spans="1:5" x14ac:dyDescent="0.2">
      <c r="A147" s="11" t="s">
        <v>1842</v>
      </c>
      <c r="B147" s="11" t="s">
        <v>1348</v>
      </c>
      <c r="C147" s="12">
        <v>8</v>
      </c>
      <c r="D147" s="42">
        <v>2861</v>
      </c>
      <c r="E147" s="40">
        <f t="shared" si="3"/>
        <v>1144.4000000000001</v>
      </c>
    </row>
    <row r="148" spans="1:5" x14ac:dyDescent="0.2">
      <c r="A148" s="11" t="s">
        <v>684</v>
      </c>
      <c r="B148" s="11" t="s">
        <v>1348</v>
      </c>
      <c r="C148" s="12">
        <v>8</v>
      </c>
      <c r="D148" s="42">
        <v>3036</v>
      </c>
      <c r="E148" s="40">
        <f t="shared" si="3"/>
        <v>1214.4000000000001</v>
      </c>
    </row>
    <row r="149" spans="1:5" x14ac:dyDescent="0.2">
      <c r="A149" s="11" t="s">
        <v>685</v>
      </c>
      <c r="B149" s="11" t="s">
        <v>1348</v>
      </c>
      <c r="C149" s="12">
        <v>2</v>
      </c>
      <c r="D149" s="42">
        <v>3286</v>
      </c>
      <c r="E149" s="40">
        <f t="shared" si="3"/>
        <v>1314.4</v>
      </c>
    </row>
    <row r="150" spans="1:5" x14ac:dyDescent="0.2">
      <c r="A150" s="11" t="s">
        <v>1843</v>
      </c>
      <c r="B150" s="11" t="s">
        <v>1348</v>
      </c>
      <c r="C150" s="12">
        <v>5</v>
      </c>
      <c r="D150" s="42">
        <v>3359</v>
      </c>
      <c r="E150" s="40">
        <f t="shared" si="3"/>
        <v>1343.6000000000001</v>
      </c>
    </row>
    <row r="151" spans="1:5" x14ac:dyDescent="0.2">
      <c r="A151" s="11" t="s">
        <v>1849</v>
      </c>
      <c r="B151" s="11" t="s">
        <v>1348</v>
      </c>
      <c r="C151" s="12">
        <v>4</v>
      </c>
      <c r="D151" s="42">
        <v>4243</v>
      </c>
      <c r="E151" s="40">
        <f t="shared" si="3"/>
        <v>1697.2</v>
      </c>
    </row>
    <row r="152" spans="1:5" x14ac:dyDescent="0.2">
      <c r="A152" s="11" t="s">
        <v>688</v>
      </c>
      <c r="B152" s="11" t="s">
        <v>1348</v>
      </c>
      <c r="C152" s="12">
        <v>6</v>
      </c>
      <c r="D152" s="42">
        <v>6033</v>
      </c>
      <c r="E152" s="40">
        <f t="shared" si="3"/>
        <v>2413.2000000000003</v>
      </c>
    </row>
    <row r="153" spans="1:5" x14ac:dyDescent="0.2">
      <c r="A153" s="11" t="s">
        <v>690</v>
      </c>
      <c r="B153" s="11" t="s">
        <v>1348</v>
      </c>
      <c r="C153" s="12">
        <v>2</v>
      </c>
      <c r="D153" s="42">
        <v>6677</v>
      </c>
      <c r="E153" s="40">
        <f t="shared" si="3"/>
        <v>2670.8</v>
      </c>
    </row>
    <row r="154" spans="1:5" x14ac:dyDescent="0.2">
      <c r="A154" s="11" t="s">
        <v>1832</v>
      </c>
      <c r="B154" s="11" t="s">
        <v>1697</v>
      </c>
      <c r="C154" s="12">
        <v>18</v>
      </c>
      <c r="D154" s="42">
        <v>90</v>
      </c>
      <c r="E154" s="40">
        <f>D154*0.6</f>
        <v>54</v>
      </c>
    </row>
    <row r="155" spans="1:5" x14ac:dyDescent="0.2">
      <c r="A155" s="11" t="s">
        <v>694</v>
      </c>
      <c r="B155" s="11" t="s">
        <v>1348</v>
      </c>
      <c r="C155" s="12">
        <v>5</v>
      </c>
      <c r="D155" s="42">
        <v>263</v>
      </c>
      <c r="E155" s="40">
        <f>D155*0.4</f>
        <v>105.2</v>
      </c>
    </row>
    <row r="156" spans="1:5" x14ac:dyDescent="0.2">
      <c r="A156" s="11" t="s">
        <v>694</v>
      </c>
      <c r="B156" s="11" t="s">
        <v>1697</v>
      </c>
      <c r="C156" s="12">
        <v>42</v>
      </c>
      <c r="D156" s="42">
        <v>105</v>
      </c>
      <c r="E156" s="40">
        <f>D156*0.6</f>
        <v>63</v>
      </c>
    </row>
    <row r="157" spans="1:5" x14ac:dyDescent="0.2">
      <c r="A157" s="11" t="s">
        <v>1851</v>
      </c>
      <c r="B157" s="11" t="s">
        <v>1348</v>
      </c>
      <c r="C157" s="12">
        <v>90</v>
      </c>
      <c r="D157" s="42">
        <v>285</v>
      </c>
      <c r="E157" s="40">
        <f>D157*0.4</f>
        <v>114</v>
      </c>
    </row>
    <row r="158" spans="1:5" x14ac:dyDescent="0.2">
      <c r="A158" s="11" t="s">
        <v>695</v>
      </c>
      <c r="B158" s="11" t="s">
        <v>1348</v>
      </c>
      <c r="C158" s="12">
        <v>19</v>
      </c>
      <c r="D158" s="42">
        <v>285</v>
      </c>
      <c r="E158" s="40">
        <f t="shared" ref="E158:E162" si="4">D158*0.4</f>
        <v>114</v>
      </c>
    </row>
    <row r="159" spans="1:5" x14ac:dyDescent="0.2">
      <c r="A159" s="11" t="s">
        <v>1853</v>
      </c>
      <c r="B159" s="11" t="s">
        <v>1348</v>
      </c>
      <c r="C159" s="12">
        <v>24</v>
      </c>
      <c r="D159" s="42">
        <v>285</v>
      </c>
      <c r="E159" s="40">
        <f t="shared" si="4"/>
        <v>114</v>
      </c>
    </row>
    <row r="160" spans="1:5" x14ac:dyDescent="0.2">
      <c r="A160" s="11" t="s">
        <v>1846</v>
      </c>
      <c r="B160" s="11" t="s">
        <v>1348</v>
      </c>
      <c r="C160" s="12">
        <v>15</v>
      </c>
      <c r="D160" s="42">
        <v>285</v>
      </c>
      <c r="E160" s="40">
        <f t="shared" si="4"/>
        <v>114</v>
      </c>
    </row>
    <row r="161" spans="1:5" x14ac:dyDescent="0.2">
      <c r="A161" s="11" t="s">
        <v>691</v>
      </c>
      <c r="B161" s="11" t="s">
        <v>1348</v>
      </c>
      <c r="C161" s="12">
        <v>1</v>
      </c>
      <c r="D161" s="42">
        <v>8855</v>
      </c>
      <c r="E161" s="40">
        <f t="shared" si="4"/>
        <v>3542</v>
      </c>
    </row>
    <row r="162" spans="1:5" x14ac:dyDescent="0.2">
      <c r="A162" s="11" t="s">
        <v>696</v>
      </c>
      <c r="B162" s="11" t="s">
        <v>1348</v>
      </c>
      <c r="C162" s="12">
        <v>5</v>
      </c>
      <c r="D162" s="42">
        <v>285</v>
      </c>
      <c r="E162" s="40">
        <f t="shared" si="4"/>
        <v>114</v>
      </c>
    </row>
    <row r="163" spans="1:5" x14ac:dyDescent="0.2">
      <c r="A163" s="11" t="s">
        <v>696</v>
      </c>
      <c r="B163" s="11" t="s">
        <v>1697</v>
      </c>
      <c r="C163" s="12">
        <v>49</v>
      </c>
      <c r="D163" s="42">
        <v>285</v>
      </c>
      <c r="E163" s="40">
        <f>D163*0.6</f>
        <v>171</v>
      </c>
    </row>
    <row r="164" spans="1:5" x14ac:dyDescent="0.2">
      <c r="A164" s="11" t="s">
        <v>697</v>
      </c>
      <c r="B164" s="11" t="s">
        <v>1348</v>
      </c>
      <c r="C164" s="12">
        <v>2</v>
      </c>
      <c r="D164" s="42">
        <v>285</v>
      </c>
      <c r="E164" s="40">
        <f>D164*0.4</f>
        <v>114</v>
      </c>
    </row>
    <row r="165" spans="1:5" x14ac:dyDescent="0.2">
      <c r="A165" s="11" t="s">
        <v>698</v>
      </c>
      <c r="B165" s="11" t="s">
        <v>1348</v>
      </c>
      <c r="C165" s="12">
        <v>1</v>
      </c>
      <c r="D165" s="42">
        <v>285</v>
      </c>
      <c r="E165" s="40">
        <f t="shared" ref="E165:E176" si="5">D165*0.4</f>
        <v>114</v>
      </c>
    </row>
    <row r="166" spans="1:5" x14ac:dyDescent="0.2">
      <c r="A166" s="11" t="s">
        <v>699</v>
      </c>
      <c r="B166" s="11" t="s">
        <v>1348</v>
      </c>
      <c r="C166" s="12">
        <v>6</v>
      </c>
      <c r="D166" s="42">
        <v>285</v>
      </c>
      <c r="E166" s="40">
        <f t="shared" si="5"/>
        <v>114</v>
      </c>
    </row>
    <row r="167" spans="1:5" x14ac:dyDescent="0.2">
      <c r="A167" s="11" t="s">
        <v>1852</v>
      </c>
      <c r="B167" s="11" t="s">
        <v>1348</v>
      </c>
      <c r="C167" s="12">
        <v>36</v>
      </c>
      <c r="D167" s="42">
        <v>285</v>
      </c>
      <c r="E167" s="40">
        <f t="shared" si="5"/>
        <v>114</v>
      </c>
    </row>
    <row r="168" spans="1:5" x14ac:dyDescent="0.2">
      <c r="A168" s="11" t="s">
        <v>1833</v>
      </c>
      <c r="B168" s="11" t="s">
        <v>1697</v>
      </c>
      <c r="C168" s="12">
        <v>29</v>
      </c>
      <c r="D168" s="42">
        <v>138</v>
      </c>
      <c r="E168" s="40">
        <f>D168*0.6</f>
        <v>82.8</v>
      </c>
    </row>
    <row r="169" spans="1:5" x14ac:dyDescent="0.2">
      <c r="A169" s="11" t="s">
        <v>700</v>
      </c>
      <c r="B169" s="11" t="s">
        <v>1348</v>
      </c>
      <c r="C169" s="12">
        <v>23</v>
      </c>
      <c r="D169" s="42">
        <v>332</v>
      </c>
      <c r="E169" s="40">
        <f t="shared" si="5"/>
        <v>132.80000000000001</v>
      </c>
    </row>
    <row r="170" spans="1:5" x14ac:dyDescent="0.2">
      <c r="A170" s="11" t="s">
        <v>1837</v>
      </c>
      <c r="B170" s="11" t="s">
        <v>1348</v>
      </c>
      <c r="C170" s="12">
        <v>8</v>
      </c>
      <c r="D170" s="42">
        <v>332</v>
      </c>
      <c r="E170" s="40">
        <f t="shared" si="5"/>
        <v>132.80000000000001</v>
      </c>
    </row>
    <row r="171" spans="1:5" x14ac:dyDescent="0.2">
      <c r="A171" s="11" t="s">
        <v>701</v>
      </c>
      <c r="B171" s="11" t="s">
        <v>1348</v>
      </c>
      <c r="C171" s="12">
        <v>2</v>
      </c>
      <c r="D171" s="42">
        <v>332</v>
      </c>
      <c r="E171" s="40">
        <f t="shared" si="5"/>
        <v>132.80000000000001</v>
      </c>
    </row>
    <row r="172" spans="1:5" x14ac:dyDescent="0.2">
      <c r="A172" s="11" t="s">
        <v>702</v>
      </c>
      <c r="B172" s="11" t="s">
        <v>1348</v>
      </c>
      <c r="C172" s="12">
        <v>36</v>
      </c>
      <c r="D172" s="42">
        <v>420</v>
      </c>
      <c r="E172" s="40">
        <f t="shared" si="5"/>
        <v>168</v>
      </c>
    </row>
    <row r="173" spans="1:5" x14ac:dyDescent="0.2">
      <c r="A173" s="11" t="s">
        <v>1841</v>
      </c>
      <c r="B173" s="11" t="s">
        <v>1348</v>
      </c>
      <c r="C173" s="12">
        <v>1</v>
      </c>
      <c r="D173" s="42">
        <v>26503</v>
      </c>
      <c r="E173" s="40">
        <f t="shared" si="5"/>
        <v>10601.2</v>
      </c>
    </row>
    <row r="174" spans="1:5" x14ac:dyDescent="0.2">
      <c r="A174" s="11" t="s">
        <v>703</v>
      </c>
      <c r="B174" s="11" t="s">
        <v>1348</v>
      </c>
      <c r="C174" s="12">
        <v>4</v>
      </c>
      <c r="D174" s="42">
        <v>420</v>
      </c>
      <c r="E174" s="40">
        <f t="shared" si="5"/>
        <v>168</v>
      </c>
    </row>
    <row r="175" spans="1:5" x14ac:dyDescent="0.2">
      <c r="A175" s="11" t="s">
        <v>1838</v>
      </c>
      <c r="B175" s="11" t="s">
        <v>1348</v>
      </c>
      <c r="C175" s="12">
        <v>33</v>
      </c>
      <c r="D175" s="42">
        <v>436</v>
      </c>
      <c r="E175" s="40">
        <f t="shared" si="5"/>
        <v>174.4</v>
      </c>
    </row>
    <row r="176" spans="1:5" x14ac:dyDescent="0.2">
      <c r="A176" s="11" t="s">
        <v>1857</v>
      </c>
      <c r="B176" s="11" t="s">
        <v>1348</v>
      </c>
      <c r="C176" s="12">
        <v>28</v>
      </c>
      <c r="D176" s="42">
        <v>608</v>
      </c>
      <c r="E176" s="40">
        <f t="shared" si="5"/>
        <v>243.20000000000002</v>
      </c>
    </row>
    <row r="177" spans="1:5" x14ac:dyDescent="0.2">
      <c r="A177" s="11" t="s">
        <v>704</v>
      </c>
      <c r="B177" s="11" t="s">
        <v>2209</v>
      </c>
      <c r="C177" s="12">
        <v>32</v>
      </c>
      <c r="D177" s="42">
        <v>608</v>
      </c>
      <c r="E177" s="40">
        <f>D177*0.2</f>
        <v>121.60000000000001</v>
      </c>
    </row>
    <row r="178" spans="1:5" x14ac:dyDescent="0.2">
      <c r="A178" s="11" t="s">
        <v>1840</v>
      </c>
      <c r="B178" s="11" t="s">
        <v>1348</v>
      </c>
      <c r="C178" s="12">
        <v>10</v>
      </c>
      <c r="D178" s="42">
        <v>734</v>
      </c>
      <c r="E178" s="40">
        <f>D178*0.4</f>
        <v>293.60000000000002</v>
      </c>
    </row>
    <row r="179" spans="1:5" x14ac:dyDescent="0.2">
      <c r="A179" s="11" t="s">
        <v>705</v>
      </c>
      <c r="B179" s="11" t="s">
        <v>1348</v>
      </c>
      <c r="C179" s="12">
        <v>11</v>
      </c>
      <c r="D179" s="42">
        <v>734</v>
      </c>
      <c r="E179" s="40">
        <f>D179*0.4</f>
        <v>293.60000000000002</v>
      </c>
    </row>
    <row r="180" spans="1:5" x14ac:dyDescent="0.2">
      <c r="A180" s="11" t="s">
        <v>706</v>
      </c>
      <c r="B180" s="11" t="s">
        <v>2209</v>
      </c>
      <c r="C180" s="12">
        <v>20</v>
      </c>
      <c r="D180" s="42">
        <v>734</v>
      </c>
      <c r="E180" s="40">
        <f>D180*0.2</f>
        <v>146.80000000000001</v>
      </c>
    </row>
    <row r="181" spans="1:5" x14ac:dyDescent="0.2">
      <c r="A181" s="11" t="s">
        <v>1858</v>
      </c>
      <c r="B181" s="11" t="s">
        <v>1348</v>
      </c>
      <c r="C181" s="12">
        <v>1</v>
      </c>
      <c r="D181" s="42">
        <v>734</v>
      </c>
      <c r="E181" s="40">
        <f>D181*0.4</f>
        <v>293.60000000000002</v>
      </c>
    </row>
    <row r="182" spans="1:5" x14ac:dyDescent="0.2">
      <c r="A182" s="11" t="s">
        <v>707</v>
      </c>
      <c r="B182" s="11" t="s">
        <v>1348</v>
      </c>
      <c r="C182" s="12">
        <v>1</v>
      </c>
      <c r="D182" s="42">
        <v>734</v>
      </c>
      <c r="E182" s="40">
        <f t="shared" ref="E182:E190" si="6">D182*0.4</f>
        <v>293.60000000000002</v>
      </c>
    </row>
    <row r="183" spans="1:5" x14ac:dyDescent="0.2">
      <c r="A183" s="11" t="s">
        <v>708</v>
      </c>
      <c r="B183" s="11" t="s">
        <v>1348</v>
      </c>
      <c r="C183" s="12">
        <v>25</v>
      </c>
      <c r="D183" s="42">
        <v>734</v>
      </c>
      <c r="E183" s="40">
        <f t="shared" si="6"/>
        <v>293.60000000000002</v>
      </c>
    </row>
    <row r="184" spans="1:5" x14ac:dyDescent="0.2">
      <c r="A184" s="11" t="s">
        <v>709</v>
      </c>
      <c r="B184" s="11" t="s">
        <v>1348</v>
      </c>
      <c r="C184" s="12">
        <v>10</v>
      </c>
      <c r="D184" s="42">
        <v>734</v>
      </c>
      <c r="E184" s="40">
        <f t="shared" si="6"/>
        <v>293.60000000000002</v>
      </c>
    </row>
    <row r="185" spans="1:5" x14ac:dyDescent="0.2">
      <c r="A185" s="11" t="s">
        <v>1845</v>
      </c>
      <c r="B185" s="11" t="s">
        <v>1348</v>
      </c>
      <c r="C185" s="12">
        <v>3</v>
      </c>
      <c r="D185" s="42">
        <v>755</v>
      </c>
      <c r="E185" s="40">
        <f t="shared" si="6"/>
        <v>302</v>
      </c>
    </row>
    <row r="186" spans="1:5" x14ac:dyDescent="0.2">
      <c r="A186" s="11" t="s">
        <v>1834</v>
      </c>
      <c r="B186" s="11" t="s">
        <v>1348</v>
      </c>
      <c r="C186" s="12">
        <v>1</v>
      </c>
      <c r="D186" s="42">
        <v>755</v>
      </c>
      <c r="E186" s="40">
        <f t="shared" si="6"/>
        <v>302</v>
      </c>
    </row>
    <row r="187" spans="1:5" x14ac:dyDescent="0.2">
      <c r="A187" s="11" t="s">
        <v>1835</v>
      </c>
      <c r="B187" s="11" t="s">
        <v>1348</v>
      </c>
      <c r="C187" s="12">
        <v>1</v>
      </c>
      <c r="D187" s="42">
        <v>799</v>
      </c>
      <c r="E187" s="40">
        <f t="shared" si="6"/>
        <v>319.60000000000002</v>
      </c>
    </row>
    <row r="188" spans="1:5" x14ac:dyDescent="0.2">
      <c r="A188" s="11" t="s">
        <v>1859</v>
      </c>
      <c r="B188" s="11" t="s">
        <v>1348</v>
      </c>
      <c r="C188" s="12">
        <v>9</v>
      </c>
      <c r="D188" s="42">
        <v>839</v>
      </c>
      <c r="E188" s="40">
        <f t="shared" si="6"/>
        <v>335.6</v>
      </c>
    </row>
    <row r="189" spans="1:5" x14ac:dyDescent="0.2">
      <c r="A189" s="11" t="s">
        <v>710</v>
      </c>
      <c r="B189" s="11" t="s">
        <v>1348</v>
      </c>
      <c r="C189" s="12">
        <v>7</v>
      </c>
      <c r="D189" s="42">
        <v>839</v>
      </c>
      <c r="E189" s="40">
        <f t="shared" si="6"/>
        <v>335.6</v>
      </c>
    </row>
    <row r="190" spans="1:5" x14ac:dyDescent="0.2">
      <c r="A190" s="11" t="s">
        <v>711</v>
      </c>
      <c r="B190" s="11" t="s">
        <v>1348</v>
      </c>
      <c r="C190" s="12">
        <v>1</v>
      </c>
      <c r="D190" s="42">
        <v>973</v>
      </c>
      <c r="E190" s="40">
        <f t="shared" si="6"/>
        <v>389.20000000000005</v>
      </c>
    </row>
    <row r="192" spans="1:5" x14ac:dyDescent="0.2">
      <c r="A192" s="53" t="s">
        <v>1229</v>
      </c>
      <c r="B192" s="53"/>
      <c r="C192" s="53"/>
      <c r="D192" s="53"/>
      <c r="E192" s="53"/>
    </row>
    <row r="193" spans="1:5" x14ac:dyDescent="0.2">
      <c r="A193" s="9" t="s">
        <v>2151</v>
      </c>
      <c r="B193" s="9" t="s">
        <v>1257</v>
      </c>
      <c r="C193" s="18" t="s">
        <v>1</v>
      </c>
      <c r="D193" s="43" t="s">
        <v>1986</v>
      </c>
      <c r="E193" s="39" t="s">
        <v>1987</v>
      </c>
    </row>
    <row r="194" spans="1:5" x14ac:dyDescent="0.2">
      <c r="A194" s="11" t="s">
        <v>1828</v>
      </c>
      <c r="B194" s="11" t="s">
        <v>1348</v>
      </c>
      <c r="C194" s="12">
        <v>6</v>
      </c>
      <c r="D194" s="42">
        <v>373</v>
      </c>
      <c r="E194" s="40">
        <f>D194*0.4</f>
        <v>149.20000000000002</v>
      </c>
    </row>
    <row r="195" spans="1:5" x14ac:dyDescent="0.2">
      <c r="A195" s="11" t="s">
        <v>1808</v>
      </c>
      <c r="B195" s="11" t="s">
        <v>1348</v>
      </c>
      <c r="C195" s="12">
        <v>23</v>
      </c>
      <c r="D195" s="42">
        <v>207</v>
      </c>
      <c r="E195" s="40">
        <f t="shared" ref="E195:E200" si="7">D195*0.4</f>
        <v>82.800000000000011</v>
      </c>
    </row>
    <row r="196" spans="1:5" x14ac:dyDescent="0.2">
      <c r="A196" s="11" t="s">
        <v>633</v>
      </c>
      <c r="B196" s="11" t="s">
        <v>1348</v>
      </c>
      <c r="C196" s="12">
        <v>1</v>
      </c>
      <c r="D196" s="42">
        <v>207</v>
      </c>
      <c r="E196" s="40">
        <f t="shared" si="7"/>
        <v>82.800000000000011</v>
      </c>
    </row>
    <row r="197" spans="1:5" x14ac:dyDescent="0.2">
      <c r="A197" s="11" t="s">
        <v>635</v>
      </c>
      <c r="B197" s="11" t="s">
        <v>1348</v>
      </c>
      <c r="C197" s="12">
        <v>62</v>
      </c>
      <c r="D197" s="42">
        <v>573</v>
      </c>
      <c r="E197" s="40">
        <f t="shared" si="7"/>
        <v>229.20000000000002</v>
      </c>
    </row>
    <row r="198" spans="1:5" x14ac:dyDescent="0.2">
      <c r="A198" s="11" t="s">
        <v>636</v>
      </c>
      <c r="B198" s="11" t="s">
        <v>1348</v>
      </c>
      <c r="C198" s="12">
        <v>10</v>
      </c>
      <c r="D198" s="42">
        <v>207</v>
      </c>
      <c r="E198" s="40">
        <f t="shared" si="7"/>
        <v>82.800000000000011</v>
      </c>
    </row>
    <row r="199" spans="1:5" x14ac:dyDescent="0.2">
      <c r="A199" s="11" t="s">
        <v>637</v>
      </c>
      <c r="B199" s="11" t="s">
        <v>1348</v>
      </c>
      <c r="C199" s="12">
        <v>82</v>
      </c>
      <c r="D199" s="42">
        <v>475</v>
      </c>
      <c r="E199" s="40">
        <f t="shared" si="7"/>
        <v>190</v>
      </c>
    </row>
    <row r="200" spans="1:5" x14ac:dyDescent="0.2">
      <c r="A200" s="11" t="s">
        <v>627</v>
      </c>
      <c r="B200" s="11" t="s">
        <v>1348</v>
      </c>
      <c r="C200" s="12">
        <v>1</v>
      </c>
      <c r="D200" s="42">
        <v>1831</v>
      </c>
      <c r="E200" s="40">
        <f t="shared" si="7"/>
        <v>732.40000000000009</v>
      </c>
    </row>
    <row r="201" spans="1:5" x14ac:dyDescent="0.2">
      <c r="A201" s="11" t="s">
        <v>1698</v>
      </c>
      <c r="B201" s="11" t="s">
        <v>1697</v>
      </c>
      <c r="C201" s="12">
        <v>4</v>
      </c>
      <c r="D201" s="42">
        <v>760</v>
      </c>
      <c r="E201" s="40">
        <f>D201*0.6</f>
        <v>456</v>
      </c>
    </row>
    <row r="202" spans="1:5" x14ac:dyDescent="0.2">
      <c r="A202" s="11" t="s">
        <v>1699</v>
      </c>
      <c r="B202" s="11" t="s">
        <v>1697</v>
      </c>
      <c r="C202" s="12">
        <v>7</v>
      </c>
      <c r="D202" s="42">
        <v>1069</v>
      </c>
      <c r="E202" s="40">
        <f>D202*0.6</f>
        <v>641.4</v>
      </c>
    </row>
    <row r="203" spans="1:5" x14ac:dyDescent="0.2">
      <c r="A203" s="11" t="s">
        <v>628</v>
      </c>
      <c r="B203" s="11" t="s">
        <v>1348</v>
      </c>
      <c r="C203" s="12">
        <v>7</v>
      </c>
      <c r="D203" s="42">
        <v>5935</v>
      </c>
      <c r="E203" s="40">
        <f>D203*0.4</f>
        <v>2374</v>
      </c>
    </row>
    <row r="204" spans="1:5" x14ac:dyDescent="0.2">
      <c r="A204" s="11" t="s">
        <v>629</v>
      </c>
      <c r="B204" s="11" t="s">
        <v>1348</v>
      </c>
      <c r="C204" s="12">
        <v>1</v>
      </c>
      <c r="D204" s="42">
        <v>1286</v>
      </c>
      <c r="E204" s="40">
        <f>D204*0.4</f>
        <v>514.4</v>
      </c>
    </row>
    <row r="205" spans="1:5" x14ac:dyDescent="0.2">
      <c r="A205" s="11" t="s">
        <v>1700</v>
      </c>
      <c r="B205" s="11" t="s">
        <v>1697</v>
      </c>
      <c r="C205" s="12">
        <v>3</v>
      </c>
      <c r="D205" s="42">
        <v>1286</v>
      </c>
      <c r="E205" s="40">
        <f>D205*0.6</f>
        <v>771.6</v>
      </c>
    </row>
    <row r="206" spans="1:5" x14ac:dyDescent="0.2">
      <c r="A206" s="11" t="s">
        <v>1818</v>
      </c>
      <c r="B206" s="11" t="s">
        <v>1348</v>
      </c>
      <c r="C206" s="12">
        <v>1</v>
      </c>
      <c r="D206" s="42">
        <v>7851</v>
      </c>
      <c r="E206" s="40">
        <f>D206*0.4</f>
        <v>3140.4</v>
      </c>
    </row>
    <row r="207" spans="1:5" x14ac:dyDescent="0.2">
      <c r="A207" s="11" t="s">
        <v>631</v>
      </c>
      <c r="B207" s="11" t="s">
        <v>1348</v>
      </c>
      <c r="C207" s="12">
        <v>4</v>
      </c>
      <c r="D207" s="42">
        <v>10997</v>
      </c>
      <c r="E207" s="40">
        <f t="shared" ref="E207:E224" si="8">D207*0.4</f>
        <v>4398.8</v>
      </c>
    </row>
    <row r="208" spans="1:5" x14ac:dyDescent="0.2">
      <c r="A208" s="11" t="s">
        <v>632</v>
      </c>
      <c r="B208" s="11" t="s">
        <v>1348</v>
      </c>
      <c r="C208" s="12">
        <v>6</v>
      </c>
      <c r="D208" s="42">
        <v>10997</v>
      </c>
      <c r="E208" s="40">
        <f t="shared" si="8"/>
        <v>4398.8</v>
      </c>
    </row>
    <row r="209" spans="1:5" x14ac:dyDescent="0.2">
      <c r="A209" s="11" t="s">
        <v>1822</v>
      </c>
      <c r="B209" s="11" t="s">
        <v>1348</v>
      </c>
      <c r="C209" s="12">
        <v>2</v>
      </c>
      <c r="D209" s="42">
        <v>13231</v>
      </c>
      <c r="E209" s="40">
        <f t="shared" si="8"/>
        <v>5292.4000000000005</v>
      </c>
    </row>
    <row r="210" spans="1:5" x14ac:dyDescent="0.2">
      <c r="A210" s="11" t="s">
        <v>1806</v>
      </c>
      <c r="B210" s="11" t="s">
        <v>1348</v>
      </c>
      <c r="C210" s="12">
        <v>3</v>
      </c>
      <c r="D210" s="42">
        <v>16495</v>
      </c>
      <c r="E210" s="40">
        <f t="shared" si="8"/>
        <v>6598</v>
      </c>
    </row>
    <row r="211" spans="1:5" x14ac:dyDescent="0.2">
      <c r="A211" s="11" t="s">
        <v>634</v>
      </c>
      <c r="B211" s="11" t="s">
        <v>1348</v>
      </c>
      <c r="C211" s="12">
        <v>24</v>
      </c>
      <c r="D211" s="42">
        <v>5370</v>
      </c>
      <c r="E211" s="40">
        <f t="shared" si="8"/>
        <v>2148</v>
      </c>
    </row>
    <row r="212" spans="1:5" x14ac:dyDescent="0.2">
      <c r="A212" s="11" t="s">
        <v>1817</v>
      </c>
      <c r="B212" s="11" t="s">
        <v>1348</v>
      </c>
      <c r="C212" s="12">
        <v>5</v>
      </c>
      <c r="D212" s="42">
        <v>573</v>
      </c>
      <c r="E212" s="40">
        <f t="shared" si="8"/>
        <v>229.20000000000002</v>
      </c>
    </row>
    <row r="213" spans="1:5" x14ac:dyDescent="0.2">
      <c r="A213" s="11" t="s">
        <v>638</v>
      </c>
      <c r="B213" s="11" t="s">
        <v>1348</v>
      </c>
      <c r="C213" s="12">
        <v>30</v>
      </c>
      <c r="D213" s="42">
        <v>573</v>
      </c>
      <c r="E213" s="40">
        <f t="shared" si="8"/>
        <v>229.20000000000002</v>
      </c>
    </row>
    <row r="214" spans="1:5" x14ac:dyDescent="0.2">
      <c r="A214" s="11" t="s">
        <v>639</v>
      </c>
      <c r="B214" s="11" t="s">
        <v>1348</v>
      </c>
      <c r="C214" s="12">
        <v>10</v>
      </c>
      <c r="D214" s="42">
        <v>573</v>
      </c>
      <c r="E214" s="40">
        <f t="shared" si="8"/>
        <v>229.20000000000002</v>
      </c>
    </row>
    <row r="215" spans="1:5" x14ac:dyDescent="0.2">
      <c r="A215" s="11" t="s">
        <v>640</v>
      </c>
      <c r="B215" s="11" t="s">
        <v>1348</v>
      </c>
      <c r="C215" s="12">
        <v>50</v>
      </c>
      <c r="D215" s="42">
        <v>475</v>
      </c>
      <c r="E215" s="40">
        <f t="shared" si="8"/>
        <v>190</v>
      </c>
    </row>
    <row r="216" spans="1:5" x14ac:dyDescent="0.2">
      <c r="A216" s="11" t="s">
        <v>641</v>
      </c>
      <c r="B216" s="11" t="s">
        <v>1348</v>
      </c>
      <c r="C216" s="12">
        <v>35</v>
      </c>
      <c r="D216" s="42">
        <v>475</v>
      </c>
      <c r="E216" s="40">
        <f t="shared" si="8"/>
        <v>190</v>
      </c>
    </row>
    <row r="217" spans="1:5" x14ac:dyDescent="0.2">
      <c r="A217" s="11" t="s">
        <v>1821</v>
      </c>
      <c r="B217" s="11" t="s">
        <v>1348</v>
      </c>
      <c r="C217" s="12">
        <v>8</v>
      </c>
      <c r="D217" s="42">
        <v>1054</v>
      </c>
      <c r="E217" s="40">
        <f t="shared" si="8"/>
        <v>421.6</v>
      </c>
    </row>
    <row r="218" spans="1:5" x14ac:dyDescent="0.2">
      <c r="A218" s="11" t="s">
        <v>642</v>
      </c>
      <c r="B218" s="11" t="s">
        <v>1348</v>
      </c>
      <c r="C218" s="12">
        <v>9</v>
      </c>
      <c r="D218" s="42">
        <v>475</v>
      </c>
      <c r="E218" s="40">
        <f t="shared" si="8"/>
        <v>190</v>
      </c>
    </row>
    <row r="219" spans="1:5" x14ac:dyDescent="0.2">
      <c r="A219" s="11" t="s">
        <v>643</v>
      </c>
      <c r="B219" s="11" t="s">
        <v>1348</v>
      </c>
      <c r="C219" s="12">
        <v>30</v>
      </c>
      <c r="D219" s="42">
        <v>475</v>
      </c>
      <c r="E219" s="40">
        <f t="shared" si="8"/>
        <v>190</v>
      </c>
    </row>
    <row r="220" spans="1:5" x14ac:dyDescent="0.2">
      <c r="A220" s="11" t="s">
        <v>1701</v>
      </c>
      <c r="B220" s="11" t="s">
        <v>1697</v>
      </c>
      <c r="C220" s="12">
        <v>23</v>
      </c>
      <c r="D220" s="42">
        <v>130</v>
      </c>
      <c r="E220" s="40">
        <f>D220*0.6</f>
        <v>78</v>
      </c>
    </row>
    <row r="221" spans="1:5" x14ac:dyDescent="0.2">
      <c r="A221" s="11" t="s">
        <v>644</v>
      </c>
      <c r="B221" s="11" t="s">
        <v>1348</v>
      </c>
      <c r="C221" s="12">
        <v>4</v>
      </c>
      <c r="D221" s="42">
        <v>763</v>
      </c>
      <c r="E221" s="40">
        <f t="shared" si="8"/>
        <v>305.2</v>
      </c>
    </row>
    <row r="222" spans="1:5" x14ac:dyDescent="0.2">
      <c r="A222" s="11" t="s">
        <v>644</v>
      </c>
      <c r="B222" s="11" t="s">
        <v>1697</v>
      </c>
      <c r="C222" s="12">
        <v>5</v>
      </c>
      <c r="D222" s="42">
        <v>130</v>
      </c>
      <c r="E222" s="40">
        <f>D222*0.6</f>
        <v>78</v>
      </c>
    </row>
    <row r="223" spans="1:5" x14ac:dyDescent="0.2">
      <c r="A223" s="11" t="s">
        <v>645</v>
      </c>
      <c r="B223" s="11" t="s">
        <v>1348</v>
      </c>
      <c r="C223" s="12">
        <v>5</v>
      </c>
      <c r="D223" s="42">
        <v>763</v>
      </c>
      <c r="E223" s="40">
        <f t="shared" si="8"/>
        <v>305.2</v>
      </c>
    </row>
    <row r="224" spans="1:5" x14ac:dyDescent="0.2">
      <c r="A224" s="11" t="s">
        <v>1815</v>
      </c>
      <c r="B224" s="11" t="s">
        <v>1348</v>
      </c>
      <c r="C224" s="12">
        <v>3</v>
      </c>
      <c r="D224" s="42">
        <v>763</v>
      </c>
      <c r="E224" s="40">
        <f t="shared" si="8"/>
        <v>305.2</v>
      </c>
    </row>
    <row r="225" spans="1:5" x14ac:dyDescent="0.2">
      <c r="A225" s="11" t="s">
        <v>1816</v>
      </c>
      <c r="B225" s="11" t="s">
        <v>1697</v>
      </c>
      <c r="C225" s="12">
        <v>20</v>
      </c>
      <c r="D225" s="42">
        <v>140</v>
      </c>
      <c r="E225" s="40">
        <f>D225*0.6</f>
        <v>84</v>
      </c>
    </row>
    <row r="226" spans="1:5" x14ac:dyDescent="0.2">
      <c r="A226" s="11" t="s">
        <v>646</v>
      </c>
      <c r="B226" s="11" t="s">
        <v>1348</v>
      </c>
      <c r="C226" s="12">
        <v>2</v>
      </c>
      <c r="D226" s="42">
        <v>1781</v>
      </c>
      <c r="E226" s="40">
        <f>D226*0.4</f>
        <v>712.40000000000009</v>
      </c>
    </row>
    <row r="227" spans="1:5" x14ac:dyDescent="0.2">
      <c r="A227" s="11" t="s">
        <v>1827</v>
      </c>
      <c r="B227" s="11" t="s">
        <v>1348</v>
      </c>
      <c r="C227" s="12">
        <v>10</v>
      </c>
      <c r="D227" s="42">
        <v>763</v>
      </c>
      <c r="E227" s="40">
        <f>D227*0.4</f>
        <v>305.2</v>
      </c>
    </row>
    <row r="228" spans="1:5" x14ac:dyDescent="0.2">
      <c r="A228" s="11" t="s">
        <v>1826</v>
      </c>
      <c r="B228" s="11" t="s">
        <v>1348</v>
      </c>
      <c r="C228" s="12">
        <v>23</v>
      </c>
      <c r="D228" s="42">
        <v>763</v>
      </c>
      <c r="E228" s="40">
        <f>D228*0.4</f>
        <v>305.2</v>
      </c>
    </row>
    <row r="229" spans="1:5" x14ac:dyDescent="0.2">
      <c r="A229" s="11" t="s">
        <v>693</v>
      </c>
      <c r="B229" s="11" t="s">
        <v>1348</v>
      </c>
      <c r="C229" s="12">
        <v>15</v>
      </c>
      <c r="D229" s="42">
        <v>763</v>
      </c>
      <c r="E229" s="40">
        <f>D229*0.4</f>
        <v>305.2</v>
      </c>
    </row>
    <row r="230" spans="1:5" x14ac:dyDescent="0.2">
      <c r="A230" s="11" t="s">
        <v>1702</v>
      </c>
      <c r="B230" s="11" t="s">
        <v>1697</v>
      </c>
      <c r="C230" s="12">
        <v>23</v>
      </c>
      <c r="D230" s="42">
        <v>140</v>
      </c>
      <c r="E230" s="40">
        <f>D230*0.6</f>
        <v>84</v>
      </c>
    </row>
    <row r="231" spans="1:5" x14ac:dyDescent="0.2">
      <c r="A231" s="11" t="s">
        <v>1703</v>
      </c>
      <c r="B231" s="11" t="s">
        <v>1697</v>
      </c>
      <c r="C231" s="12">
        <v>8</v>
      </c>
      <c r="D231" s="42">
        <v>140</v>
      </c>
      <c r="E231" s="40">
        <f>D231*0.6</f>
        <v>84</v>
      </c>
    </row>
    <row r="232" spans="1:5" x14ac:dyDescent="0.2">
      <c r="A232" s="11" t="s">
        <v>647</v>
      </c>
      <c r="B232" s="11" t="s">
        <v>1348</v>
      </c>
      <c r="C232" s="12">
        <v>17</v>
      </c>
      <c r="D232" s="42">
        <v>140</v>
      </c>
      <c r="E232" s="40">
        <f>D232*0.4</f>
        <v>56</v>
      </c>
    </row>
    <row r="233" spans="1:5" x14ac:dyDescent="0.2">
      <c r="A233" s="11" t="s">
        <v>1825</v>
      </c>
      <c r="B233" s="11" t="s">
        <v>1348</v>
      </c>
      <c r="C233" s="12">
        <v>29</v>
      </c>
      <c r="D233" s="42">
        <v>795</v>
      </c>
      <c r="E233" s="40">
        <f>D233*0.4</f>
        <v>318</v>
      </c>
    </row>
    <row r="234" spans="1:5" x14ac:dyDescent="0.2">
      <c r="A234" s="11" t="s">
        <v>1704</v>
      </c>
      <c r="B234" s="11" t="s">
        <v>1697</v>
      </c>
      <c r="C234" s="12">
        <v>5</v>
      </c>
      <c r="D234" s="42">
        <v>140</v>
      </c>
      <c r="E234" s="40">
        <f>D234*0.6</f>
        <v>84</v>
      </c>
    </row>
    <row r="235" spans="1:5" x14ac:dyDescent="0.2">
      <c r="A235" s="11" t="s">
        <v>648</v>
      </c>
      <c r="B235" s="11" t="s">
        <v>1348</v>
      </c>
      <c r="C235" s="12">
        <v>6</v>
      </c>
      <c r="D235" s="42">
        <v>2102</v>
      </c>
      <c r="E235" s="40">
        <f>D235*0.4</f>
        <v>840.80000000000007</v>
      </c>
    </row>
    <row r="236" spans="1:5" x14ac:dyDescent="0.2">
      <c r="A236" s="11" t="s">
        <v>1705</v>
      </c>
      <c r="B236" s="11" t="s">
        <v>1697</v>
      </c>
      <c r="C236" s="12">
        <v>15</v>
      </c>
      <c r="D236" s="42">
        <v>150</v>
      </c>
      <c r="E236" s="40">
        <f>D236*0.6</f>
        <v>90</v>
      </c>
    </row>
    <row r="237" spans="1:5" x14ac:dyDescent="0.2">
      <c r="A237" s="11" t="s">
        <v>1706</v>
      </c>
      <c r="B237" s="11" t="s">
        <v>1697</v>
      </c>
      <c r="C237" s="12">
        <v>20</v>
      </c>
      <c r="D237" s="42">
        <v>150</v>
      </c>
      <c r="E237" s="40">
        <f>D237*0.6</f>
        <v>90</v>
      </c>
    </row>
    <row r="238" spans="1:5" x14ac:dyDescent="0.2">
      <c r="A238" s="11" t="s">
        <v>1707</v>
      </c>
      <c r="B238" s="11" t="s">
        <v>1697</v>
      </c>
      <c r="C238" s="12">
        <v>11</v>
      </c>
      <c r="D238" s="42">
        <v>179</v>
      </c>
      <c r="E238" s="40">
        <f>D238*0.6</f>
        <v>107.39999999999999</v>
      </c>
    </row>
    <row r="239" spans="1:5" x14ac:dyDescent="0.2">
      <c r="A239" s="11" t="s">
        <v>649</v>
      </c>
      <c r="B239" s="11" t="s">
        <v>1348</v>
      </c>
      <c r="C239" s="12">
        <v>3</v>
      </c>
      <c r="D239" s="42">
        <v>762</v>
      </c>
      <c r="E239" s="40">
        <f>D239*0.4</f>
        <v>304.8</v>
      </c>
    </row>
    <row r="240" spans="1:5" x14ac:dyDescent="0.2">
      <c r="A240" s="11" t="s">
        <v>649</v>
      </c>
      <c r="B240" s="11" t="s">
        <v>1697</v>
      </c>
      <c r="C240" s="12">
        <v>14</v>
      </c>
      <c r="D240" s="42">
        <v>150</v>
      </c>
      <c r="E240" s="40">
        <f>D240*0.6</f>
        <v>90</v>
      </c>
    </row>
    <row r="241" spans="1:5" x14ac:dyDescent="0.2">
      <c r="A241" s="11" t="s">
        <v>1708</v>
      </c>
      <c r="B241" s="11" t="s">
        <v>1697</v>
      </c>
      <c r="C241" s="12">
        <v>25</v>
      </c>
      <c r="D241" s="42">
        <v>150</v>
      </c>
      <c r="E241" s="40">
        <f>D241*0.6</f>
        <v>90</v>
      </c>
    </row>
    <row r="242" spans="1:5" x14ac:dyDescent="0.2">
      <c r="A242" s="11" t="s">
        <v>1709</v>
      </c>
      <c r="B242" s="11" t="s">
        <v>1697</v>
      </c>
      <c r="C242" s="12">
        <v>9</v>
      </c>
      <c r="D242" s="42">
        <v>279</v>
      </c>
      <c r="E242" s="40">
        <f>D242*0.6</f>
        <v>167.4</v>
      </c>
    </row>
    <row r="243" spans="1:5" x14ac:dyDescent="0.2">
      <c r="A243" s="11" t="s">
        <v>1710</v>
      </c>
      <c r="B243" s="11" t="s">
        <v>1697</v>
      </c>
      <c r="C243" s="12">
        <v>10</v>
      </c>
      <c r="D243" s="42">
        <v>278</v>
      </c>
      <c r="E243" s="40">
        <f>D243*0.6</f>
        <v>166.79999999999998</v>
      </c>
    </row>
    <row r="244" spans="1:5" x14ac:dyDescent="0.2">
      <c r="A244" s="11" t="s">
        <v>650</v>
      </c>
      <c r="B244" s="11" t="s">
        <v>1348</v>
      </c>
      <c r="C244" s="12">
        <v>24</v>
      </c>
      <c r="D244" s="42">
        <v>1054</v>
      </c>
      <c r="E244" s="40">
        <f>D244*0.4</f>
        <v>421.6</v>
      </c>
    </row>
    <row r="245" spans="1:5" x14ac:dyDescent="0.2">
      <c r="A245" s="11" t="s">
        <v>1711</v>
      </c>
      <c r="B245" s="11" t="s">
        <v>1697</v>
      </c>
      <c r="C245" s="12">
        <v>15</v>
      </c>
      <c r="D245" s="42">
        <v>160</v>
      </c>
      <c r="E245" s="40">
        <f>D245*0.6</f>
        <v>96</v>
      </c>
    </row>
    <row r="246" spans="1:5" x14ac:dyDescent="0.2">
      <c r="A246" s="11" t="s">
        <v>1712</v>
      </c>
      <c r="B246" s="11" t="s">
        <v>1697</v>
      </c>
      <c r="C246" s="12">
        <v>10</v>
      </c>
      <c r="D246" s="42">
        <v>190</v>
      </c>
      <c r="E246" s="40">
        <f>D246*0.6</f>
        <v>114</v>
      </c>
    </row>
    <row r="247" spans="1:5" x14ac:dyDescent="0.2">
      <c r="A247" s="11" t="s">
        <v>1713</v>
      </c>
      <c r="B247" s="11" t="s">
        <v>1697</v>
      </c>
      <c r="C247" s="12">
        <v>7</v>
      </c>
      <c r="D247" s="42">
        <v>160</v>
      </c>
      <c r="E247" s="40">
        <f>D247*0.6</f>
        <v>96</v>
      </c>
    </row>
    <row r="248" spans="1:5" x14ac:dyDescent="0.2">
      <c r="A248" s="11" t="s">
        <v>1714</v>
      </c>
      <c r="B248" s="11" t="s">
        <v>1697</v>
      </c>
      <c r="C248" s="12">
        <v>8</v>
      </c>
      <c r="D248" s="42">
        <v>190</v>
      </c>
      <c r="E248" s="40">
        <f>D248*0.6</f>
        <v>114</v>
      </c>
    </row>
    <row r="249" spans="1:5" x14ac:dyDescent="0.2">
      <c r="A249" s="11" t="s">
        <v>1715</v>
      </c>
      <c r="B249" s="11" t="s">
        <v>1697</v>
      </c>
      <c r="C249" s="12">
        <v>9</v>
      </c>
      <c r="D249" s="42">
        <v>190</v>
      </c>
      <c r="E249" s="40">
        <f>D249*0.6</f>
        <v>114</v>
      </c>
    </row>
    <row r="250" spans="1:5" x14ac:dyDescent="0.2">
      <c r="A250" s="11" t="s">
        <v>651</v>
      </c>
      <c r="B250" s="11" t="s">
        <v>1348</v>
      </c>
      <c r="C250" s="12">
        <v>12</v>
      </c>
      <c r="D250" s="42">
        <v>1598</v>
      </c>
      <c r="E250" s="40">
        <f>D250*0.4</f>
        <v>639.20000000000005</v>
      </c>
    </row>
    <row r="251" spans="1:5" x14ac:dyDescent="0.2">
      <c r="A251" s="11" t="s">
        <v>1716</v>
      </c>
      <c r="B251" s="11" t="s">
        <v>1697</v>
      </c>
      <c r="C251" s="12">
        <v>11</v>
      </c>
      <c r="D251" s="42">
        <v>190</v>
      </c>
      <c r="E251" s="40">
        <f>D251*0.6</f>
        <v>114</v>
      </c>
    </row>
    <row r="252" spans="1:5" x14ac:dyDescent="0.2">
      <c r="A252" s="11" t="s">
        <v>1717</v>
      </c>
      <c r="B252" s="11" t="s">
        <v>1697</v>
      </c>
      <c r="C252" s="12">
        <v>10</v>
      </c>
      <c r="D252" s="42">
        <v>204</v>
      </c>
      <c r="E252" s="40">
        <f>D252*0.6</f>
        <v>122.39999999999999</v>
      </c>
    </row>
    <row r="253" spans="1:5" x14ac:dyDescent="0.2">
      <c r="A253" s="11" t="s">
        <v>1718</v>
      </c>
      <c r="B253" s="11" t="s">
        <v>1697</v>
      </c>
      <c r="C253" s="12">
        <v>22</v>
      </c>
      <c r="D253" s="42">
        <v>190</v>
      </c>
      <c r="E253" s="40">
        <f>D253*0.6</f>
        <v>114</v>
      </c>
    </row>
    <row r="254" spans="1:5" x14ac:dyDescent="0.2">
      <c r="A254" s="11" t="s">
        <v>652</v>
      </c>
      <c r="B254" s="11" t="s">
        <v>1348</v>
      </c>
      <c r="C254" s="12">
        <v>7</v>
      </c>
      <c r="D254" s="42">
        <v>788</v>
      </c>
      <c r="E254" s="40">
        <f>D254*0.4</f>
        <v>315.20000000000005</v>
      </c>
    </row>
    <row r="255" spans="1:5" x14ac:dyDescent="0.2">
      <c r="A255" s="11" t="s">
        <v>653</v>
      </c>
      <c r="B255" s="11" t="s">
        <v>1348</v>
      </c>
      <c r="C255" s="12">
        <v>2</v>
      </c>
      <c r="D255" s="42">
        <v>1633</v>
      </c>
      <c r="E255" s="40">
        <f>D255*0.4</f>
        <v>653.20000000000005</v>
      </c>
    </row>
    <row r="256" spans="1:5" x14ac:dyDescent="0.2">
      <c r="A256" s="11" t="s">
        <v>1720</v>
      </c>
      <c r="B256" s="11" t="s">
        <v>1697</v>
      </c>
      <c r="C256" s="12">
        <v>21</v>
      </c>
      <c r="D256" s="42">
        <v>190</v>
      </c>
      <c r="E256" s="40">
        <f>D256*0.6</f>
        <v>114</v>
      </c>
    </row>
    <row r="257" spans="1:5" x14ac:dyDescent="0.2">
      <c r="A257" s="11" t="s">
        <v>654</v>
      </c>
      <c r="B257" s="11" t="s">
        <v>1348</v>
      </c>
      <c r="C257" s="12">
        <v>1</v>
      </c>
      <c r="D257" s="42">
        <v>788</v>
      </c>
      <c r="E257" s="40">
        <f>D257*0.4</f>
        <v>315.20000000000005</v>
      </c>
    </row>
    <row r="258" spans="1:5" x14ac:dyDescent="0.2">
      <c r="A258" s="11" t="s">
        <v>654</v>
      </c>
      <c r="B258" s="11" t="s">
        <v>1697</v>
      </c>
      <c r="C258" s="12">
        <v>12</v>
      </c>
      <c r="D258" s="42">
        <v>180</v>
      </c>
      <c r="E258" s="40">
        <f>D258*0.6</f>
        <v>108</v>
      </c>
    </row>
    <row r="259" spans="1:5" x14ac:dyDescent="0.2">
      <c r="A259" s="11" t="s">
        <v>1719</v>
      </c>
      <c r="B259" s="11" t="s">
        <v>1697</v>
      </c>
      <c r="C259" s="12">
        <v>28</v>
      </c>
      <c r="D259" s="42">
        <v>180</v>
      </c>
      <c r="E259" s="40">
        <f>D259*0.6</f>
        <v>108</v>
      </c>
    </row>
    <row r="260" spans="1:5" x14ac:dyDescent="0.2">
      <c r="A260" s="11" t="s">
        <v>1721</v>
      </c>
      <c r="B260" s="11" t="s">
        <v>1697</v>
      </c>
      <c r="C260" s="12">
        <v>44</v>
      </c>
      <c r="D260" s="42">
        <v>190</v>
      </c>
      <c r="E260" s="40">
        <f>D260*0.6</f>
        <v>114</v>
      </c>
    </row>
    <row r="261" spans="1:5" x14ac:dyDescent="0.2">
      <c r="A261" s="11" t="s">
        <v>655</v>
      </c>
      <c r="B261" s="11" t="s">
        <v>1348</v>
      </c>
      <c r="C261" s="12">
        <v>65</v>
      </c>
      <c r="D261" s="42">
        <v>2302</v>
      </c>
      <c r="E261" s="40">
        <f>D261*0.4</f>
        <v>920.80000000000007</v>
      </c>
    </row>
    <row r="262" spans="1:5" x14ac:dyDescent="0.2">
      <c r="A262" s="11" t="s">
        <v>1722</v>
      </c>
      <c r="B262" s="11" t="s">
        <v>1697</v>
      </c>
      <c r="C262" s="12">
        <v>38</v>
      </c>
      <c r="D262" s="42">
        <v>228</v>
      </c>
      <c r="E262" s="40">
        <f>D262*0.6</f>
        <v>136.79999999999998</v>
      </c>
    </row>
    <row r="263" spans="1:5" x14ac:dyDescent="0.2">
      <c r="A263" s="11" t="s">
        <v>1723</v>
      </c>
      <c r="B263" s="11" t="s">
        <v>1697</v>
      </c>
      <c r="C263" s="12">
        <v>6</v>
      </c>
      <c r="D263" s="42">
        <v>802</v>
      </c>
      <c r="E263" s="40">
        <f>D263*0.6</f>
        <v>481.2</v>
      </c>
    </row>
    <row r="264" spans="1:5" x14ac:dyDescent="0.2">
      <c r="A264" s="11" t="s">
        <v>1809</v>
      </c>
      <c r="B264" s="11" t="s">
        <v>1697</v>
      </c>
      <c r="C264" s="12">
        <v>19</v>
      </c>
      <c r="D264" s="42">
        <v>204</v>
      </c>
      <c r="E264" s="40">
        <f>D264*0.6</f>
        <v>122.39999999999999</v>
      </c>
    </row>
    <row r="265" spans="1:5" x14ac:dyDescent="0.2">
      <c r="A265" s="11" t="s">
        <v>1724</v>
      </c>
      <c r="B265" s="11" t="s">
        <v>1697</v>
      </c>
      <c r="C265" s="12">
        <v>20</v>
      </c>
      <c r="D265" s="42">
        <v>190</v>
      </c>
      <c r="E265" s="40">
        <f>D265*0.6</f>
        <v>114</v>
      </c>
    </row>
    <row r="266" spans="1:5" x14ac:dyDescent="0.2">
      <c r="A266" s="11" t="s">
        <v>656</v>
      </c>
      <c r="B266" s="11" t="s">
        <v>1348</v>
      </c>
      <c r="C266" s="12">
        <v>7</v>
      </c>
      <c r="D266" s="42">
        <v>1108</v>
      </c>
      <c r="E266" s="40">
        <f>D266*0.4</f>
        <v>443.20000000000005</v>
      </c>
    </row>
    <row r="267" spans="1:5" x14ac:dyDescent="0.2">
      <c r="A267" s="11" t="s">
        <v>1725</v>
      </c>
      <c r="B267" s="11" t="s">
        <v>1697</v>
      </c>
      <c r="C267" s="12">
        <v>11</v>
      </c>
      <c r="D267" s="42">
        <v>228</v>
      </c>
      <c r="E267" s="40">
        <f>D267*0.6</f>
        <v>136.79999999999998</v>
      </c>
    </row>
    <row r="268" spans="1:5" x14ac:dyDescent="0.2">
      <c r="A268" s="11" t="s">
        <v>1726</v>
      </c>
      <c r="B268" s="11" t="s">
        <v>1697</v>
      </c>
      <c r="C268" s="12">
        <v>10</v>
      </c>
      <c r="D268" s="42">
        <v>228</v>
      </c>
      <c r="E268" s="40">
        <f>D268*0.6</f>
        <v>136.79999999999998</v>
      </c>
    </row>
    <row r="269" spans="1:5" x14ac:dyDescent="0.2">
      <c r="A269" s="11" t="s">
        <v>1820</v>
      </c>
      <c r="B269" s="11" t="s">
        <v>1697</v>
      </c>
      <c r="C269" s="12">
        <v>10</v>
      </c>
      <c r="D269" s="42">
        <v>228</v>
      </c>
      <c r="E269" s="40">
        <f>D269*0.6</f>
        <v>136.79999999999998</v>
      </c>
    </row>
    <row r="270" spans="1:5" x14ac:dyDescent="0.2">
      <c r="A270" s="11" t="s">
        <v>1727</v>
      </c>
      <c r="B270" s="11" t="s">
        <v>1697</v>
      </c>
      <c r="C270" s="12">
        <v>20</v>
      </c>
      <c r="D270" s="42">
        <v>190</v>
      </c>
      <c r="E270" s="40">
        <f>D270*0.6</f>
        <v>114</v>
      </c>
    </row>
    <row r="271" spans="1:5" x14ac:dyDescent="0.2">
      <c r="A271" s="11" t="s">
        <v>657</v>
      </c>
      <c r="B271" s="11" t="s">
        <v>1348</v>
      </c>
      <c r="C271" s="12">
        <v>4</v>
      </c>
      <c r="D271" s="42">
        <v>1170</v>
      </c>
      <c r="E271" s="40">
        <f>D271*0.4</f>
        <v>468</v>
      </c>
    </row>
    <row r="272" spans="1:5" x14ac:dyDescent="0.2">
      <c r="A272" s="11" t="s">
        <v>1728</v>
      </c>
      <c r="B272" s="11" t="s">
        <v>1697</v>
      </c>
      <c r="C272" s="12">
        <v>20</v>
      </c>
      <c r="D272" s="42">
        <v>228</v>
      </c>
      <c r="E272" s="40">
        <f>D272*0.6</f>
        <v>136.79999999999998</v>
      </c>
    </row>
    <row r="273" spans="1:5" x14ac:dyDescent="0.2">
      <c r="A273" s="11" t="s">
        <v>658</v>
      </c>
      <c r="B273" s="11" t="s">
        <v>1348</v>
      </c>
      <c r="C273" s="12">
        <v>3</v>
      </c>
      <c r="D273" s="42">
        <v>352</v>
      </c>
      <c r="E273" s="40">
        <f>D273*0.4</f>
        <v>140.80000000000001</v>
      </c>
    </row>
    <row r="274" spans="1:5" x14ac:dyDescent="0.2">
      <c r="A274" s="11" t="s">
        <v>659</v>
      </c>
      <c r="B274" s="11" t="s">
        <v>1348</v>
      </c>
      <c r="C274" s="12">
        <v>6</v>
      </c>
      <c r="D274" s="42"/>
      <c r="E274" s="40">
        <f>D274*0.3</f>
        <v>0</v>
      </c>
    </row>
    <row r="275" spans="1:5" x14ac:dyDescent="0.2">
      <c r="A275" s="11" t="s">
        <v>1729</v>
      </c>
      <c r="B275" s="11" t="s">
        <v>1697</v>
      </c>
      <c r="C275" s="12">
        <v>7</v>
      </c>
      <c r="D275" s="42">
        <v>252</v>
      </c>
      <c r="E275" s="40">
        <f>D275*0.6</f>
        <v>151.19999999999999</v>
      </c>
    </row>
    <row r="276" spans="1:5" x14ac:dyDescent="0.2">
      <c r="A276" s="11" t="s">
        <v>1812</v>
      </c>
      <c r="B276" s="11" t="s">
        <v>1348</v>
      </c>
      <c r="C276" s="12">
        <v>43</v>
      </c>
      <c r="D276" s="42">
        <v>834</v>
      </c>
      <c r="E276" s="40">
        <f>D276*0.4</f>
        <v>333.6</v>
      </c>
    </row>
    <row r="277" spans="1:5" x14ac:dyDescent="0.2">
      <c r="A277" s="11" t="s">
        <v>1730</v>
      </c>
      <c r="B277" s="11" t="s">
        <v>1697</v>
      </c>
      <c r="C277" s="12">
        <v>6</v>
      </c>
      <c r="D277" s="42">
        <v>204</v>
      </c>
      <c r="E277" s="40">
        <f t="shared" ref="E277:E283" si="9">D277*0.6</f>
        <v>122.39999999999999</v>
      </c>
    </row>
    <row r="278" spans="1:5" x14ac:dyDescent="0.2">
      <c r="A278" s="11" t="s">
        <v>1731</v>
      </c>
      <c r="B278" s="11" t="s">
        <v>1697</v>
      </c>
      <c r="C278" s="12">
        <v>1</v>
      </c>
      <c r="D278" s="42">
        <v>218</v>
      </c>
      <c r="E278" s="40">
        <f t="shared" si="9"/>
        <v>130.79999999999998</v>
      </c>
    </row>
    <row r="279" spans="1:5" x14ac:dyDescent="0.2">
      <c r="A279" s="11" t="s">
        <v>1732</v>
      </c>
      <c r="B279" s="11" t="s">
        <v>1697</v>
      </c>
      <c r="C279" s="12">
        <v>27</v>
      </c>
      <c r="D279" s="42">
        <v>252</v>
      </c>
      <c r="E279" s="40">
        <f t="shared" si="9"/>
        <v>151.19999999999999</v>
      </c>
    </row>
    <row r="280" spans="1:5" x14ac:dyDescent="0.2">
      <c r="A280" s="11" t="s">
        <v>1733</v>
      </c>
      <c r="B280" s="11" t="s">
        <v>1697</v>
      </c>
      <c r="C280" s="12">
        <v>7</v>
      </c>
      <c r="D280" s="42">
        <v>374</v>
      </c>
      <c r="E280" s="40">
        <f t="shared" si="9"/>
        <v>224.4</v>
      </c>
    </row>
    <row r="281" spans="1:5" x14ac:dyDescent="0.2">
      <c r="A281" s="11" t="s">
        <v>1734</v>
      </c>
      <c r="B281" s="11" t="s">
        <v>1697</v>
      </c>
      <c r="C281" s="12">
        <v>4</v>
      </c>
      <c r="D281" s="42">
        <v>582</v>
      </c>
      <c r="E281" s="40">
        <f t="shared" si="9"/>
        <v>349.2</v>
      </c>
    </row>
    <row r="282" spans="1:5" x14ac:dyDescent="0.2">
      <c r="A282" s="11" t="s">
        <v>1735</v>
      </c>
      <c r="B282" s="11" t="s">
        <v>1697</v>
      </c>
      <c r="C282" s="12">
        <v>6</v>
      </c>
      <c r="D282" s="42">
        <v>902</v>
      </c>
      <c r="E282" s="40">
        <f t="shared" si="9"/>
        <v>541.19999999999993</v>
      </c>
    </row>
    <row r="283" spans="1:5" x14ac:dyDescent="0.2">
      <c r="A283" s="11" t="s">
        <v>1736</v>
      </c>
      <c r="B283" s="11" t="s">
        <v>1697</v>
      </c>
      <c r="C283" s="12">
        <v>30</v>
      </c>
      <c r="D283" s="42">
        <v>310</v>
      </c>
      <c r="E283" s="40">
        <f t="shared" si="9"/>
        <v>186</v>
      </c>
    </row>
    <row r="284" spans="1:5" x14ac:dyDescent="0.2">
      <c r="A284" s="11" t="s">
        <v>660</v>
      </c>
      <c r="B284" s="11" t="s">
        <v>1348</v>
      </c>
      <c r="C284" s="12">
        <v>135</v>
      </c>
      <c r="D284" s="42">
        <v>2368</v>
      </c>
      <c r="E284" s="40">
        <f>D284*0.4</f>
        <v>947.2</v>
      </c>
    </row>
    <row r="285" spans="1:5" x14ac:dyDescent="0.2">
      <c r="A285" s="11" t="s">
        <v>1810</v>
      </c>
      <c r="B285" s="11" t="s">
        <v>1348</v>
      </c>
      <c r="C285" s="12">
        <v>159</v>
      </c>
      <c r="D285" s="42">
        <v>1499</v>
      </c>
      <c r="E285" s="40">
        <f>D285*0.4</f>
        <v>599.6</v>
      </c>
    </row>
    <row r="286" spans="1:5" x14ac:dyDescent="0.2">
      <c r="A286" s="11" t="s">
        <v>1811</v>
      </c>
      <c r="B286" s="11" t="s">
        <v>1348</v>
      </c>
      <c r="C286" s="12">
        <v>3</v>
      </c>
      <c r="D286" s="42">
        <v>2683</v>
      </c>
      <c r="E286" s="40">
        <f>D286*0.4</f>
        <v>1073.2</v>
      </c>
    </row>
    <row r="287" spans="1:5" x14ac:dyDescent="0.2">
      <c r="A287" s="11" t="s">
        <v>661</v>
      </c>
      <c r="B287" s="11" t="s">
        <v>1348</v>
      </c>
      <c r="C287" s="12">
        <v>15</v>
      </c>
      <c r="D287" s="42">
        <v>1499</v>
      </c>
      <c r="E287" s="40">
        <f>D287*0.4</f>
        <v>599.6</v>
      </c>
    </row>
    <row r="288" spans="1:5" x14ac:dyDescent="0.2">
      <c r="A288" s="11" t="s">
        <v>1737</v>
      </c>
      <c r="B288" s="11" t="s">
        <v>1697</v>
      </c>
      <c r="C288" s="12">
        <v>8</v>
      </c>
      <c r="D288" s="42">
        <v>310</v>
      </c>
      <c r="E288" s="40">
        <f>D288*0.6</f>
        <v>186</v>
      </c>
    </row>
    <row r="289" spans="1:5" x14ac:dyDescent="0.2">
      <c r="A289" s="11" t="s">
        <v>662</v>
      </c>
      <c r="B289" s="11" t="s">
        <v>1348</v>
      </c>
      <c r="C289" s="12">
        <v>2</v>
      </c>
      <c r="D289" s="42">
        <v>2235</v>
      </c>
      <c r="E289" s="40">
        <f>D289*0.4</f>
        <v>894</v>
      </c>
    </row>
    <row r="290" spans="1:5" x14ac:dyDescent="0.2">
      <c r="A290" s="11" t="s">
        <v>663</v>
      </c>
      <c r="B290" s="11" t="s">
        <v>1348</v>
      </c>
      <c r="C290" s="12">
        <v>3</v>
      </c>
      <c r="D290" s="42">
        <v>2235</v>
      </c>
      <c r="E290" s="40">
        <f>D290*0.4</f>
        <v>894</v>
      </c>
    </row>
    <row r="291" spans="1:5" x14ac:dyDescent="0.2">
      <c r="A291" s="11" t="s">
        <v>1738</v>
      </c>
      <c r="B291" s="11" t="s">
        <v>1697</v>
      </c>
      <c r="C291" s="12">
        <v>7</v>
      </c>
      <c r="D291" s="42">
        <v>628</v>
      </c>
      <c r="E291" s="40">
        <f>D291*0.6</f>
        <v>376.8</v>
      </c>
    </row>
    <row r="292" spans="1:5" x14ac:dyDescent="0.2">
      <c r="A292" s="11" t="s">
        <v>1814</v>
      </c>
      <c r="B292" s="11" t="s">
        <v>1697</v>
      </c>
      <c r="C292" s="12">
        <v>12</v>
      </c>
      <c r="D292" s="42">
        <v>450</v>
      </c>
      <c r="E292" s="40">
        <f>D292*0.6</f>
        <v>270</v>
      </c>
    </row>
    <row r="293" spans="1:5" x14ac:dyDescent="0.2">
      <c r="A293" s="11" t="s">
        <v>1813</v>
      </c>
      <c r="B293" s="11" t="s">
        <v>1697</v>
      </c>
      <c r="C293" s="12">
        <v>11</v>
      </c>
      <c r="D293" s="42">
        <v>352</v>
      </c>
      <c r="E293" s="40">
        <f>D293*0.6</f>
        <v>211.2</v>
      </c>
    </row>
    <row r="294" spans="1:5" x14ac:dyDescent="0.2">
      <c r="A294" s="11" t="s">
        <v>664</v>
      </c>
      <c r="B294" s="11" t="s">
        <v>1348</v>
      </c>
      <c r="C294" s="12">
        <v>1</v>
      </c>
      <c r="D294" s="42">
        <v>2135</v>
      </c>
      <c r="E294" s="40">
        <f>D294*0.4</f>
        <v>854</v>
      </c>
    </row>
    <row r="295" spans="1:5" x14ac:dyDescent="0.2">
      <c r="A295" s="11" t="s">
        <v>1739</v>
      </c>
      <c r="B295" s="11" t="s">
        <v>1697</v>
      </c>
      <c r="C295" s="12">
        <v>11</v>
      </c>
      <c r="D295" s="42">
        <v>352</v>
      </c>
      <c r="E295" s="40">
        <f>D295*0.6</f>
        <v>211.2</v>
      </c>
    </row>
    <row r="296" spans="1:5" x14ac:dyDescent="0.2">
      <c r="A296" s="11" t="s">
        <v>1740</v>
      </c>
      <c r="B296" s="11" t="s">
        <v>1697</v>
      </c>
      <c r="C296" s="12">
        <v>16</v>
      </c>
      <c r="D296" s="42">
        <v>352</v>
      </c>
      <c r="E296" s="40">
        <f>D296*0.6</f>
        <v>211.2</v>
      </c>
    </row>
    <row r="297" spans="1:5" x14ac:dyDescent="0.2">
      <c r="A297" s="11" t="s">
        <v>1829</v>
      </c>
      <c r="B297" s="11" t="s">
        <v>1348</v>
      </c>
      <c r="C297" s="12">
        <v>1</v>
      </c>
      <c r="D297" s="42">
        <v>1517</v>
      </c>
      <c r="E297" s="40">
        <f>D297*0.4</f>
        <v>606.80000000000007</v>
      </c>
    </row>
    <row r="298" spans="1:5" x14ac:dyDescent="0.2">
      <c r="A298" s="11" t="s">
        <v>665</v>
      </c>
      <c r="B298" s="11" t="s">
        <v>1348</v>
      </c>
      <c r="C298" s="12">
        <v>2</v>
      </c>
      <c r="D298" s="42">
        <v>2163</v>
      </c>
      <c r="E298" s="40">
        <f>D298*0.4</f>
        <v>865.2</v>
      </c>
    </row>
    <row r="299" spans="1:5" x14ac:dyDescent="0.2">
      <c r="A299" s="11" t="s">
        <v>1823</v>
      </c>
      <c r="B299" s="11" t="s">
        <v>1697</v>
      </c>
      <c r="C299" s="12">
        <v>21</v>
      </c>
      <c r="D299" s="42">
        <v>405</v>
      </c>
      <c r="E299" s="40">
        <f>D299*0.6</f>
        <v>243</v>
      </c>
    </row>
    <row r="300" spans="1:5" x14ac:dyDescent="0.2">
      <c r="A300" s="11" t="s">
        <v>1824</v>
      </c>
      <c r="B300" s="11" t="s">
        <v>1348</v>
      </c>
      <c r="C300" s="12">
        <v>10</v>
      </c>
      <c r="D300" s="42">
        <v>2718</v>
      </c>
      <c r="E300" s="40">
        <f>D300*0.4</f>
        <v>1087.2</v>
      </c>
    </row>
    <row r="301" spans="1:5" x14ac:dyDescent="0.2">
      <c r="A301" s="11" t="s">
        <v>1741</v>
      </c>
      <c r="B301" s="11" t="s">
        <v>1697</v>
      </c>
      <c r="C301" s="12">
        <v>17</v>
      </c>
      <c r="D301" s="42">
        <v>405</v>
      </c>
      <c r="E301" s="40">
        <f>D301*0.6</f>
        <v>243</v>
      </c>
    </row>
    <row r="302" spans="1:5" x14ac:dyDescent="0.2">
      <c r="A302" s="11" t="s">
        <v>1742</v>
      </c>
      <c r="B302" s="11" t="s">
        <v>1697</v>
      </c>
      <c r="C302" s="12">
        <v>19</v>
      </c>
      <c r="D302" s="42">
        <v>460</v>
      </c>
      <c r="E302" s="40">
        <f>D302*0.6</f>
        <v>276</v>
      </c>
    </row>
    <row r="303" spans="1:5" x14ac:dyDescent="0.2">
      <c r="A303" s="11" t="s">
        <v>1819</v>
      </c>
      <c r="B303" s="11" t="s">
        <v>1348</v>
      </c>
      <c r="C303" s="12">
        <v>1</v>
      </c>
      <c r="D303" s="42">
        <v>2263</v>
      </c>
      <c r="E303" s="40">
        <f>D303*0.4</f>
        <v>905.2</v>
      </c>
    </row>
    <row r="304" spans="1:5" x14ac:dyDescent="0.2">
      <c r="A304" s="11" t="s">
        <v>1743</v>
      </c>
      <c r="B304" s="11" t="s">
        <v>1697</v>
      </c>
      <c r="C304" s="12">
        <v>9</v>
      </c>
      <c r="D304" s="42">
        <v>460</v>
      </c>
      <c r="E304" s="40">
        <f>D304*0.6</f>
        <v>276</v>
      </c>
    </row>
    <row r="305" spans="1:5" x14ac:dyDescent="0.2">
      <c r="A305" s="11" t="s">
        <v>1744</v>
      </c>
      <c r="B305" s="11" t="s">
        <v>1697</v>
      </c>
      <c r="C305" s="12">
        <v>1</v>
      </c>
      <c r="D305" s="42">
        <v>550</v>
      </c>
      <c r="E305" s="40">
        <f>D305*0.6</f>
        <v>330</v>
      </c>
    </row>
    <row r="306" spans="1:5" x14ac:dyDescent="0.2">
      <c r="A306" s="11" t="s">
        <v>1745</v>
      </c>
      <c r="B306" s="11" t="s">
        <v>1697</v>
      </c>
      <c r="C306" s="12">
        <v>4</v>
      </c>
      <c r="D306" s="42">
        <v>837</v>
      </c>
      <c r="E306" s="40">
        <f>D306*0.6</f>
        <v>502.2</v>
      </c>
    </row>
    <row r="307" spans="1:5" x14ac:dyDescent="0.2">
      <c r="A307" s="11" t="s">
        <v>1746</v>
      </c>
      <c r="B307" s="11" t="s">
        <v>1697</v>
      </c>
      <c r="C307" s="12">
        <v>9</v>
      </c>
      <c r="D307" s="42">
        <v>1169</v>
      </c>
      <c r="E307" s="40">
        <f>D307*0.6</f>
        <v>701.4</v>
      </c>
    </row>
    <row r="308" spans="1:5" x14ac:dyDescent="0.2">
      <c r="A308" s="11" t="s">
        <v>1830</v>
      </c>
      <c r="B308" s="11" t="s">
        <v>1348</v>
      </c>
      <c r="C308" s="12">
        <v>2</v>
      </c>
      <c r="D308" s="42">
        <v>2506</v>
      </c>
      <c r="E308" s="40">
        <f>D308*0.4</f>
        <v>1002.4000000000001</v>
      </c>
    </row>
    <row r="309" spans="1:5" x14ac:dyDescent="0.2">
      <c r="A309" s="11" t="s">
        <v>1807</v>
      </c>
      <c r="B309" s="11" t="s">
        <v>1348</v>
      </c>
      <c r="C309" s="12">
        <v>5</v>
      </c>
      <c r="D309" s="42">
        <v>3007</v>
      </c>
      <c r="E309" s="40">
        <f>D309*0.4</f>
        <v>1202.8</v>
      </c>
    </row>
    <row r="310" spans="1:5" x14ac:dyDescent="0.2">
      <c r="A310" s="32"/>
      <c r="B310" s="32"/>
      <c r="C310" s="33"/>
      <c r="D310" s="44"/>
      <c r="E310" s="45"/>
    </row>
    <row r="311" spans="1:5" x14ac:dyDescent="0.2">
      <c r="A311" s="52" t="s">
        <v>38</v>
      </c>
      <c r="B311" s="52"/>
      <c r="C311" s="52"/>
      <c r="D311" s="52"/>
      <c r="E311" s="52"/>
    </row>
    <row r="312" spans="1:5" x14ac:dyDescent="0.2">
      <c r="A312" s="9" t="s">
        <v>38</v>
      </c>
      <c r="B312" s="9" t="s">
        <v>1257</v>
      </c>
      <c r="C312" s="18" t="s">
        <v>1</v>
      </c>
      <c r="D312" s="43" t="s">
        <v>1986</v>
      </c>
      <c r="E312" s="39" t="s">
        <v>1987</v>
      </c>
    </row>
    <row r="313" spans="1:5" x14ac:dyDescent="0.2">
      <c r="A313" s="11" t="s">
        <v>2111</v>
      </c>
      <c r="B313" s="11" t="s">
        <v>1260</v>
      </c>
      <c r="C313" s="12">
        <v>3</v>
      </c>
      <c r="D313" s="42">
        <v>181</v>
      </c>
      <c r="E313" s="40">
        <f t="shared" ref="E313:E320" si="10">D313*0.3</f>
        <v>54.3</v>
      </c>
    </row>
    <row r="314" spans="1:5" x14ac:dyDescent="0.2">
      <c r="A314" s="11" t="s">
        <v>2112</v>
      </c>
      <c r="B314" s="11" t="s">
        <v>1262</v>
      </c>
      <c r="C314" s="12">
        <v>1</v>
      </c>
      <c r="D314" s="42">
        <v>181</v>
      </c>
      <c r="E314" s="40">
        <f t="shared" si="10"/>
        <v>54.3</v>
      </c>
    </row>
    <row r="315" spans="1:5" x14ac:dyDescent="0.2">
      <c r="A315" s="11" t="s">
        <v>2113</v>
      </c>
      <c r="B315" s="11" t="s">
        <v>1260</v>
      </c>
      <c r="C315" s="12">
        <v>2</v>
      </c>
      <c r="D315" s="42">
        <v>210</v>
      </c>
      <c r="E315" s="40">
        <f t="shared" si="10"/>
        <v>63</v>
      </c>
    </row>
    <row r="316" spans="1:5" x14ac:dyDescent="0.2">
      <c r="A316" s="11" t="s">
        <v>2115</v>
      </c>
      <c r="B316" s="11" t="s">
        <v>1262</v>
      </c>
      <c r="C316" s="12">
        <v>16</v>
      </c>
      <c r="D316" s="42">
        <v>400</v>
      </c>
      <c r="E316" s="40">
        <f t="shared" si="10"/>
        <v>120</v>
      </c>
    </row>
    <row r="317" spans="1:5" x14ac:dyDescent="0.2">
      <c r="A317" s="11" t="s">
        <v>2116</v>
      </c>
      <c r="B317" s="11" t="s">
        <v>1260</v>
      </c>
      <c r="C317" s="12">
        <v>1</v>
      </c>
      <c r="D317" s="42">
        <v>297</v>
      </c>
      <c r="E317" s="40">
        <f t="shared" si="10"/>
        <v>89.1</v>
      </c>
    </row>
    <row r="318" spans="1:5" x14ac:dyDescent="0.2">
      <c r="A318" s="11" t="s">
        <v>2117</v>
      </c>
      <c r="B318" s="11" t="s">
        <v>1260</v>
      </c>
      <c r="C318" s="12">
        <v>7</v>
      </c>
      <c r="D318" s="42">
        <v>297</v>
      </c>
      <c r="E318" s="40">
        <f t="shared" si="10"/>
        <v>89.1</v>
      </c>
    </row>
    <row r="319" spans="1:5" x14ac:dyDescent="0.2">
      <c r="A319" s="11" t="s">
        <v>2118</v>
      </c>
      <c r="B319" s="11" t="s">
        <v>1260</v>
      </c>
      <c r="C319" s="12">
        <v>5</v>
      </c>
      <c r="D319" s="42">
        <v>372</v>
      </c>
      <c r="E319" s="40">
        <f t="shared" si="10"/>
        <v>111.6</v>
      </c>
    </row>
    <row r="320" spans="1:5" x14ac:dyDescent="0.2">
      <c r="A320" s="11" t="s">
        <v>2119</v>
      </c>
      <c r="B320" s="11" t="s">
        <v>1262</v>
      </c>
      <c r="C320" s="12">
        <v>1</v>
      </c>
      <c r="D320" s="42">
        <v>526</v>
      </c>
      <c r="E320" s="40">
        <f t="shared" si="10"/>
        <v>157.79999999999998</v>
      </c>
    </row>
    <row r="321" spans="1:5" x14ac:dyDescent="0.2">
      <c r="A321" s="11" t="s">
        <v>2120</v>
      </c>
      <c r="B321" s="11" t="s">
        <v>1261</v>
      </c>
      <c r="C321" s="12">
        <v>1</v>
      </c>
      <c r="D321" s="42">
        <v>670</v>
      </c>
      <c r="E321" s="40">
        <f>D321*0.45</f>
        <v>301.5</v>
      </c>
    </row>
    <row r="322" spans="1:5" x14ac:dyDescent="0.2">
      <c r="A322" s="11" t="s">
        <v>2122</v>
      </c>
      <c r="B322" s="11" t="s">
        <v>1260</v>
      </c>
      <c r="C322" s="12">
        <v>1</v>
      </c>
      <c r="D322" s="42">
        <v>181</v>
      </c>
      <c r="E322" s="40">
        <f>D322*0.3</f>
        <v>54.3</v>
      </c>
    </row>
    <row r="323" spans="1:5" x14ac:dyDescent="0.2">
      <c r="A323" s="11" t="s">
        <v>2123</v>
      </c>
      <c r="B323" s="11" t="s">
        <v>1260</v>
      </c>
      <c r="C323" s="12">
        <v>1</v>
      </c>
      <c r="D323" s="42">
        <v>181</v>
      </c>
      <c r="E323" s="40">
        <f>D323*0.3</f>
        <v>54.3</v>
      </c>
    </row>
    <row r="324" spans="1:5" x14ac:dyDescent="0.2">
      <c r="A324" s="11" t="s">
        <v>2124</v>
      </c>
      <c r="B324" s="11" t="s">
        <v>1262</v>
      </c>
      <c r="C324" s="12">
        <v>2</v>
      </c>
      <c r="D324" s="42">
        <v>326</v>
      </c>
      <c r="E324" s="40">
        <f>D324*0.3</f>
        <v>97.8</v>
      </c>
    </row>
    <row r="326" spans="1:5" x14ac:dyDescent="0.2">
      <c r="A326" s="53" t="s">
        <v>361</v>
      </c>
      <c r="B326" s="53"/>
      <c r="C326" s="53"/>
      <c r="D326" s="53"/>
      <c r="E326" s="53"/>
    </row>
    <row r="327" spans="1:5" x14ac:dyDescent="0.2">
      <c r="A327" s="9" t="s">
        <v>2147</v>
      </c>
      <c r="B327" s="9" t="s">
        <v>1257</v>
      </c>
      <c r="C327" s="18" t="s">
        <v>1</v>
      </c>
      <c r="D327" s="43" t="s">
        <v>1986</v>
      </c>
      <c r="E327" s="39" t="s">
        <v>1987</v>
      </c>
    </row>
    <row r="328" spans="1:5" x14ac:dyDescent="0.2">
      <c r="A328" s="11" t="s">
        <v>362</v>
      </c>
      <c r="B328" s="11" t="s">
        <v>1348</v>
      </c>
      <c r="C328" s="12">
        <v>16</v>
      </c>
      <c r="D328" s="42">
        <v>595</v>
      </c>
      <c r="E328" s="40">
        <f t="shared" ref="E328:E343" si="11">D328*0.4</f>
        <v>238</v>
      </c>
    </row>
    <row r="329" spans="1:5" x14ac:dyDescent="0.2">
      <c r="A329" s="11" t="s">
        <v>1606</v>
      </c>
      <c r="B329" s="11" t="s">
        <v>1348</v>
      </c>
      <c r="C329" s="12">
        <v>141</v>
      </c>
      <c r="D329" s="42">
        <v>44</v>
      </c>
      <c r="E329" s="40">
        <f t="shared" si="11"/>
        <v>17.600000000000001</v>
      </c>
    </row>
    <row r="330" spans="1:5" x14ac:dyDescent="0.2">
      <c r="A330" s="11" t="s">
        <v>363</v>
      </c>
      <c r="B330" s="11" t="s">
        <v>1348</v>
      </c>
      <c r="C330" s="12">
        <v>23</v>
      </c>
      <c r="D330" s="42">
        <v>59</v>
      </c>
      <c r="E330" s="40">
        <f t="shared" si="11"/>
        <v>23.6</v>
      </c>
    </row>
    <row r="331" spans="1:5" x14ac:dyDescent="0.2">
      <c r="A331" s="11" t="s">
        <v>364</v>
      </c>
      <c r="B331" s="11" t="s">
        <v>1348</v>
      </c>
      <c r="C331" s="12">
        <v>20</v>
      </c>
      <c r="D331" s="42">
        <v>107</v>
      </c>
      <c r="E331" s="40">
        <f t="shared" si="11"/>
        <v>42.800000000000004</v>
      </c>
    </row>
    <row r="332" spans="1:5" x14ac:dyDescent="0.2">
      <c r="A332" s="11" t="s">
        <v>1603</v>
      </c>
      <c r="B332" s="11" t="s">
        <v>1348</v>
      </c>
      <c r="C332" s="12">
        <v>2</v>
      </c>
      <c r="D332" s="42">
        <v>107</v>
      </c>
      <c r="E332" s="40">
        <f t="shared" si="11"/>
        <v>42.800000000000004</v>
      </c>
    </row>
    <row r="333" spans="1:5" x14ac:dyDescent="0.2">
      <c r="A333" s="11" t="s">
        <v>365</v>
      </c>
      <c r="B333" s="11" t="s">
        <v>1348</v>
      </c>
      <c r="C333" s="12">
        <v>2</v>
      </c>
      <c r="D333" s="42">
        <v>140</v>
      </c>
      <c r="E333" s="40">
        <f t="shared" si="11"/>
        <v>56</v>
      </c>
    </row>
    <row r="334" spans="1:5" x14ac:dyDescent="0.2">
      <c r="A334" s="11" t="s">
        <v>1605</v>
      </c>
      <c r="B334" s="11" t="s">
        <v>1348</v>
      </c>
      <c r="C334" s="12">
        <v>38</v>
      </c>
      <c r="D334" s="42">
        <v>140</v>
      </c>
      <c r="E334" s="40">
        <f t="shared" si="11"/>
        <v>56</v>
      </c>
    </row>
    <row r="335" spans="1:5" x14ac:dyDescent="0.2">
      <c r="A335" s="11" t="s">
        <v>366</v>
      </c>
      <c r="B335" s="11" t="s">
        <v>1348</v>
      </c>
      <c r="C335" s="12">
        <v>26</v>
      </c>
      <c r="D335" s="42">
        <v>152</v>
      </c>
      <c r="E335" s="40">
        <f t="shared" si="11"/>
        <v>60.800000000000004</v>
      </c>
    </row>
    <row r="336" spans="1:5" x14ac:dyDescent="0.2">
      <c r="A336" s="11" t="s">
        <v>367</v>
      </c>
      <c r="B336" s="11" t="s">
        <v>1348</v>
      </c>
      <c r="C336" s="12">
        <v>126</v>
      </c>
      <c r="D336" s="42">
        <v>152</v>
      </c>
      <c r="E336" s="40">
        <f t="shared" si="11"/>
        <v>60.800000000000004</v>
      </c>
    </row>
    <row r="337" spans="1:5" x14ac:dyDescent="0.2">
      <c r="A337" s="11" t="s">
        <v>368</v>
      </c>
      <c r="B337" s="11" t="s">
        <v>1348</v>
      </c>
      <c r="C337" s="12">
        <v>10</v>
      </c>
      <c r="D337" s="42">
        <v>164</v>
      </c>
      <c r="E337" s="40">
        <f t="shared" si="11"/>
        <v>65.600000000000009</v>
      </c>
    </row>
    <row r="338" spans="1:5" x14ac:dyDescent="0.2">
      <c r="A338" s="11" t="s">
        <v>369</v>
      </c>
      <c r="B338" s="11" t="s">
        <v>1348</v>
      </c>
      <c r="C338" s="12">
        <v>30</v>
      </c>
      <c r="D338" s="42">
        <v>164</v>
      </c>
      <c r="E338" s="40">
        <f t="shared" si="11"/>
        <v>65.600000000000009</v>
      </c>
    </row>
    <row r="339" spans="1:5" x14ac:dyDescent="0.2">
      <c r="A339" s="11" t="s">
        <v>370</v>
      </c>
      <c r="B339" s="11" t="s">
        <v>1348</v>
      </c>
      <c r="C339" s="12">
        <v>4</v>
      </c>
      <c r="D339" s="42">
        <v>164</v>
      </c>
      <c r="E339" s="40">
        <f t="shared" si="11"/>
        <v>65.600000000000009</v>
      </c>
    </row>
    <row r="340" spans="1:5" x14ac:dyDescent="0.2">
      <c r="A340" s="11" t="s">
        <v>371</v>
      </c>
      <c r="B340" s="11" t="s">
        <v>1348</v>
      </c>
      <c r="C340" s="12">
        <v>58</v>
      </c>
      <c r="D340" s="42">
        <v>257</v>
      </c>
      <c r="E340" s="40">
        <f t="shared" si="11"/>
        <v>102.80000000000001</v>
      </c>
    </row>
    <row r="341" spans="1:5" x14ac:dyDescent="0.2">
      <c r="A341" s="11" t="s">
        <v>372</v>
      </c>
      <c r="B341" s="11" t="s">
        <v>1348</v>
      </c>
      <c r="C341" s="12">
        <v>239</v>
      </c>
      <c r="D341" s="42">
        <v>352</v>
      </c>
      <c r="E341" s="40">
        <f t="shared" si="11"/>
        <v>140.80000000000001</v>
      </c>
    </row>
    <row r="342" spans="1:5" x14ac:dyDescent="0.2">
      <c r="A342" s="11" t="s">
        <v>1604</v>
      </c>
      <c r="B342" s="11" t="s">
        <v>1348</v>
      </c>
      <c r="C342" s="12">
        <v>2</v>
      </c>
      <c r="D342" s="42">
        <v>427</v>
      </c>
      <c r="E342" s="40">
        <f t="shared" si="11"/>
        <v>170.8</v>
      </c>
    </row>
    <row r="343" spans="1:5" x14ac:dyDescent="0.2">
      <c r="A343" s="11" t="s">
        <v>1602</v>
      </c>
      <c r="B343" s="11" t="s">
        <v>1348</v>
      </c>
      <c r="C343" s="12">
        <v>23</v>
      </c>
      <c r="D343" s="42">
        <v>449</v>
      </c>
      <c r="E343" s="40">
        <f t="shared" si="11"/>
        <v>179.60000000000002</v>
      </c>
    </row>
    <row r="345" spans="1:5" x14ac:dyDescent="0.2">
      <c r="A345" s="53" t="s">
        <v>1121</v>
      </c>
      <c r="B345" s="53"/>
      <c r="C345" s="53"/>
      <c r="D345" s="53"/>
      <c r="E345" s="53"/>
    </row>
    <row r="346" spans="1:5" x14ac:dyDescent="0.2">
      <c r="A346" s="9" t="s">
        <v>2160</v>
      </c>
      <c r="B346" s="9" t="s">
        <v>1257</v>
      </c>
      <c r="C346" s="18" t="s">
        <v>1</v>
      </c>
      <c r="D346" s="43" t="s">
        <v>1986</v>
      </c>
      <c r="E346" s="39" t="s">
        <v>1987</v>
      </c>
    </row>
    <row r="347" spans="1:5" x14ac:dyDescent="0.2">
      <c r="A347" s="11" t="s">
        <v>1122</v>
      </c>
      <c r="B347" s="11" t="s">
        <v>1348</v>
      </c>
      <c r="C347" s="12">
        <v>7</v>
      </c>
      <c r="D347" s="42">
        <v>804</v>
      </c>
      <c r="E347" s="40">
        <f>D347*0.2</f>
        <v>160.80000000000001</v>
      </c>
    </row>
    <row r="348" spans="1:5" x14ac:dyDescent="0.2">
      <c r="A348" s="11" t="s">
        <v>1123</v>
      </c>
      <c r="B348" s="11" t="s">
        <v>1348</v>
      </c>
      <c r="C348" s="12">
        <v>1</v>
      </c>
      <c r="D348" s="42">
        <v>804</v>
      </c>
      <c r="E348" s="40">
        <f t="shared" ref="E348:E411" si="12">D348*0.2</f>
        <v>160.80000000000001</v>
      </c>
    </row>
    <row r="349" spans="1:5" x14ac:dyDescent="0.2">
      <c r="A349" s="11" t="s">
        <v>1124</v>
      </c>
      <c r="B349" s="11" t="s">
        <v>1348</v>
      </c>
      <c r="C349" s="12">
        <v>198</v>
      </c>
      <c r="D349" s="42">
        <v>1022</v>
      </c>
      <c r="E349" s="40">
        <f t="shared" si="12"/>
        <v>204.4</v>
      </c>
    </row>
    <row r="350" spans="1:5" x14ac:dyDescent="0.2">
      <c r="A350" s="11" t="s">
        <v>1125</v>
      </c>
      <c r="B350" s="11" t="s">
        <v>1348</v>
      </c>
      <c r="C350" s="12">
        <v>16</v>
      </c>
      <c r="D350" s="42">
        <v>1022</v>
      </c>
      <c r="E350" s="40">
        <f t="shared" si="12"/>
        <v>204.4</v>
      </c>
    </row>
    <row r="351" spans="1:5" x14ac:dyDescent="0.2">
      <c r="A351" s="11" t="s">
        <v>1958</v>
      </c>
      <c r="B351" s="11" t="s">
        <v>1262</v>
      </c>
      <c r="C351" s="12">
        <v>1</v>
      </c>
      <c r="D351" s="42">
        <v>1022</v>
      </c>
      <c r="E351" s="40">
        <f t="shared" si="12"/>
        <v>204.4</v>
      </c>
    </row>
    <row r="352" spans="1:5" x14ac:dyDescent="0.2">
      <c r="A352" s="11" t="s">
        <v>1126</v>
      </c>
      <c r="B352" s="11" t="s">
        <v>1348</v>
      </c>
      <c r="C352" s="12">
        <v>23</v>
      </c>
      <c r="D352" s="42">
        <v>1056</v>
      </c>
      <c r="E352" s="40">
        <f t="shared" si="12"/>
        <v>211.20000000000002</v>
      </c>
    </row>
    <row r="353" spans="1:5" x14ac:dyDescent="0.2">
      <c r="A353" s="11" t="s">
        <v>1940</v>
      </c>
      <c r="B353" s="11" t="s">
        <v>1348</v>
      </c>
      <c r="C353" s="12">
        <v>8</v>
      </c>
      <c r="D353" s="42">
        <v>1056</v>
      </c>
      <c r="E353" s="40">
        <f t="shared" si="12"/>
        <v>211.20000000000002</v>
      </c>
    </row>
    <row r="354" spans="1:5" x14ac:dyDescent="0.2">
      <c r="A354" s="11" t="s">
        <v>1127</v>
      </c>
      <c r="B354" s="11" t="s">
        <v>1348</v>
      </c>
      <c r="C354" s="12">
        <v>1</v>
      </c>
      <c r="D354" s="42">
        <v>1067</v>
      </c>
      <c r="E354" s="40">
        <f t="shared" si="12"/>
        <v>213.4</v>
      </c>
    </row>
    <row r="355" spans="1:5" x14ac:dyDescent="0.2">
      <c r="A355" s="11" t="s">
        <v>1128</v>
      </c>
      <c r="B355" s="11" t="s">
        <v>1348</v>
      </c>
      <c r="C355" s="12">
        <v>8</v>
      </c>
      <c r="D355" s="42">
        <v>1067</v>
      </c>
      <c r="E355" s="40">
        <f t="shared" si="12"/>
        <v>213.4</v>
      </c>
    </row>
    <row r="356" spans="1:5" x14ac:dyDescent="0.2">
      <c r="A356" s="11" t="s">
        <v>1955</v>
      </c>
      <c r="B356" s="11" t="s">
        <v>1503</v>
      </c>
      <c r="C356" s="12">
        <v>4</v>
      </c>
      <c r="D356" s="42">
        <v>1483</v>
      </c>
      <c r="E356" s="40">
        <f>D356*0.15</f>
        <v>222.45</v>
      </c>
    </row>
    <row r="357" spans="1:5" x14ac:dyDescent="0.2">
      <c r="A357" s="11" t="s">
        <v>1956</v>
      </c>
      <c r="B357" s="11" t="s">
        <v>1503</v>
      </c>
      <c r="C357" s="12">
        <v>1</v>
      </c>
      <c r="D357" s="42">
        <v>1658</v>
      </c>
      <c r="E357" s="40">
        <f>D357*0.15</f>
        <v>248.7</v>
      </c>
    </row>
    <row r="358" spans="1:5" x14ac:dyDescent="0.2">
      <c r="A358" s="11" t="s">
        <v>1129</v>
      </c>
      <c r="B358" s="11" t="s">
        <v>1647</v>
      </c>
      <c r="C358" s="12">
        <v>13</v>
      </c>
      <c r="D358" s="42">
        <v>1658</v>
      </c>
      <c r="E358" s="40">
        <f t="shared" si="12"/>
        <v>331.6</v>
      </c>
    </row>
    <row r="359" spans="1:5" x14ac:dyDescent="0.2">
      <c r="A359" s="11" t="s">
        <v>1130</v>
      </c>
      <c r="B359" s="11" t="s">
        <v>1348</v>
      </c>
      <c r="C359" s="12">
        <v>1</v>
      </c>
      <c r="D359" s="42">
        <v>1781</v>
      </c>
      <c r="E359" s="40">
        <f t="shared" si="12"/>
        <v>356.20000000000005</v>
      </c>
    </row>
    <row r="360" spans="1:5" x14ac:dyDescent="0.2">
      <c r="A360" s="11" t="s">
        <v>1131</v>
      </c>
      <c r="B360" s="11" t="s">
        <v>1348</v>
      </c>
      <c r="C360" s="12">
        <v>1</v>
      </c>
      <c r="D360" s="42">
        <v>1877</v>
      </c>
      <c r="E360" s="40">
        <f t="shared" si="12"/>
        <v>375.40000000000003</v>
      </c>
    </row>
    <row r="361" spans="1:5" x14ac:dyDescent="0.2">
      <c r="A361" s="11" t="s">
        <v>1952</v>
      </c>
      <c r="B361" s="11" t="s">
        <v>1262</v>
      </c>
      <c r="C361" s="12">
        <v>4</v>
      </c>
      <c r="D361" s="42">
        <v>1877</v>
      </c>
      <c r="E361" s="40">
        <f>D361*0.1</f>
        <v>187.70000000000002</v>
      </c>
    </row>
    <row r="362" spans="1:5" x14ac:dyDescent="0.2">
      <c r="A362" s="11" t="s">
        <v>1951</v>
      </c>
      <c r="B362" s="11" t="s">
        <v>1348</v>
      </c>
      <c r="C362" s="12">
        <v>1</v>
      </c>
      <c r="D362" s="42">
        <v>2087</v>
      </c>
      <c r="E362" s="40">
        <f t="shared" si="12"/>
        <v>417.40000000000003</v>
      </c>
    </row>
    <row r="363" spans="1:5" x14ac:dyDescent="0.2">
      <c r="A363" s="11" t="s">
        <v>1133</v>
      </c>
      <c r="B363" s="11" t="s">
        <v>1348</v>
      </c>
      <c r="C363" s="12">
        <v>4</v>
      </c>
      <c r="D363" s="42">
        <v>2166</v>
      </c>
      <c r="E363" s="40">
        <f t="shared" si="12"/>
        <v>433.20000000000005</v>
      </c>
    </row>
    <row r="364" spans="1:5" x14ac:dyDescent="0.2">
      <c r="A364" s="11" t="s">
        <v>1949</v>
      </c>
      <c r="B364" s="11" t="s">
        <v>1348</v>
      </c>
      <c r="C364" s="12">
        <v>1</v>
      </c>
      <c r="D364" s="42">
        <v>2310</v>
      </c>
      <c r="E364" s="40">
        <f t="shared" si="12"/>
        <v>462</v>
      </c>
    </row>
    <row r="365" spans="1:5" x14ac:dyDescent="0.2">
      <c r="A365" s="11" t="s">
        <v>1134</v>
      </c>
      <c r="B365" s="11" t="s">
        <v>1348</v>
      </c>
      <c r="C365" s="12">
        <v>1</v>
      </c>
      <c r="D365" s="42">
        <v>2823</v>
      </c>
      <c r="E365" s="40">
        <f t="shared" si="12"/>
        <v>564.6</v>
      </c>
    </row>
    <row r="366" spans="1:5" x14ac:dyDescent="0.2">
      <c r="A366" s="11" t="s">
        <v>1948</v>
      </c>
      <c r="B366" s="11" t="s">
        <v>1348</v>
      </c>
      <c r="C366" s="12">
        <v>1</v>
      </c>
      <c r="D366" s="42">
        <v>2823</v>
      </c>
      <c r="E366" s="40">
        <f t="shared" si="12"/>
        <v>564.6</v>
      </c>
    </row>
    <row r="367" spans="1:5" x14ac:dyDescent="0.2">
      <c r="A367" s="11" t="s">
        <v>1135</v>
      </c>
      <c r="B367" s="11" t="s">
        <v>1348</v>
      </c>
      <c r="C367" s="12">
        <v>1</v>
      </c>
      <c r="D367" s="42">
        <v>3823</v>
      </c>
      <c r="E367" s="40">
        <f t="shared" si="12"/>
        <v>764.6</v>
      </c>
    </row>
    <row r="368" spans="1:5" x14ac:dyDescent="0.2">
      <c r="A368" s="11" t="s">
        <v>1136</v>
      </c>
      <c r="B368" s="11" t="s">
        <v>1348</v>
      </c>
      <c r="C368" s="12">
        <v>28</v>
      </c>
      <c r="D368" s="42">
        <v>4035</v>
      </c>
      <c r="E368" s="40">
        <f t="shared" si="12"/>
        <v>807</v>
      </c>
    </row>
    <row r="369" spans="1:5" x14ac:dyDescent="0.2">
      <c r="A369" s="11" t="s">
        <v>1938</v>
      </c>
      <c r="B369" s="11" t="s">
        <v>1348</v>
      </c>
      <c r="C369" s="12">
        <v>1</v>
      </c>
      <c r="D369" s="42">
        <v>4773</v>
      </c>
      <c r="E369" s="40">
        <f t="shared" si="12"/>
        <v>954.6</v>
      </c>
    </row>
    <row r="370" spans="1:5" x14ac:dyDescent="0.2">
      <c r="A370" s="11" t="s">
        <v>1942</v>
      </c>
      <c r="B370" s="11" t="s">
        <v>1348</v>
      </c>
      <c r="C370" s="12">
        <v>1</v>
      </c>
      <c r="D370" s="42">
        <v>5421</v>
      </c>
      <c r="E370" s="40">
        <f t="shared" si="12"/>
        <v>1084.2</v>
      </c>
    </row>
    <row r="371" spans="1:5" x14ac:dyDescent="0.2">
      <c r="A371" s="11" t="s">
        <v>1137</v>
      </c>
      <c r="B371" s="11" t="s">
        <v>1348</v>
      </c>
      <c r="C371" s="12">
        <v>4</v>
      </c>
      <c r="D371" s="42">
        <v>5421</v>
      </c>
      <c r="E371" s="40">
        <f t="shared" si="12"/>
        <v>1084.2</v>
      </c>
    </row>
    <row r="372" spans="1:5" x14ac:dyDescent="0.2">
      <c r="A372" s="11" t="s">
        <v>1138</v>
      </c>
      <c r="B372" s="11" t="s">
        <v>1348</v>
      </c>
      <c r="C372" s="12">
        <v>12</v>
      </c>
      <c r="D372" s="42">
        <v>6123</v>
      </c>
      <c r="E372" s="40">
        <f t="shared" si="12"/>
        <v>1224.6000000000001</v>
      </c>
    </row>
    <row r="373" spans="1:5" x14ac:dyDescent="0.2">
      <c r="A373" s="11" t="s">
        <v>1945</v>
      </c>
      <c r="B373" s="11" t="s">
        <v>1348</v>
      </c>
      <c r="C373" s="12">
        <v>1</v>
      </c>
      <c r="D373" s="42">
        <v>6224</v>
      </c>
      <c r="E373" s="40">
        <f t="shared" si="12"/>
        <v>1244.8000000000002</v>
      </c>
    </row>
    <row r="374" spans="1:5" x14ac:dyDescent="0.2">
      <c r="A374" s="11" t="s">
        <v>1139</v>
      </c>
      <c r="B374" s="11" t="s">
        <v>1348</v>
      </c>
      <c r="C374" s="12">
        <v>1</v>
      </c>
      <c r="D374" s="42">
        <v>6224</v>
      </c>
      <c r="E374" s="40">
        <f t="shared" si="12"/>
        <v>1244.8000000000002</v>
      </c>
    </row>
    <row r="375" spans="1:5" x14ac:dyDescent="0.2">
      <c r="A375" s="11" t="s">
        <v>1140</v>
      </c>
      <c r="B375" s="11" t="s">
        <v>1348</v>
      </c>
      <c r="C375" s="12">
        <v>1</v>
      </c>
      <c r="D375" s="42">
        <v>6247</v>
      </c>
      <c r="E375" s="40">
        <f t="shared" si="12"/>
        <v>1249.4000000000001</v>
      </c>
    </row>
    <row r="376" spans="1:5" x14ac:dyDescent="0.2">
      <c r="A376" s="11" t="s">
        <v>1143</v>
      </c>
      <c r="B376" s="11" t="s">
        <v>1348</v>
      </c>
      <c r="C376" s="12">
        <v>152</v>
      </c>
      <c r="D376" s="42">
        <v>336</v>
      </c>
      <c r="E376" s="40">
        <f t="shared" si="12"/>
        <v>67.2</v>
      </c>
    </row>
    <row r="377" spans="1:5" x14ac:dyDescent="0.2">
      <c r="A377" s="11" t="s">
        <v>1954</v>
      </c>
      <c r="B377" s="11" t="s">
        <v>1348</v>
      </c>
      <c r="C377" s="12">
        <v>28</v>
      </c>
      <c r="D377" s="42">
        <v>336</v>
      </c>
      <c r="E377" s="40">
        <f t="shared" si="12"/>
        <v>67.2</v>
      </c>
    </row>
    <row r="378" spans="1:5" x14ac:dyDescent="0.2">
      <c r="A378" s="11" t="s">
        <v>1149</v>
      </c>
      <c r="B378" s="11" t="s">
        <v>1348</v>
      </c>
      <c r="C378" s="12">
        <v>3</v>
      </c>
      <c r="D378" s="42">
        <v>336</v>
      </c>
      <c r="E378" s="40">
        <f t="shared" si="12"/>
        <v>67.2</v>
      </c>
    </row>
    <row r="379" spans="1:5" x14ac:dyDescent="0.2">
      <c r="A379" s="11" t="s">
        <v>1144</v>
      </c>
      <c r="B379" s="11" t="s">
        <v>1348</v>
      </c>
      <c r="C379" s="12">
        <v>5</v>
      </c>
      <c r="D379" s="42"/>
      <c r="E379" s="40">
        <f t="shared" si="12"/>
        <v>0</v>
      </c>
    </row>
    <row r="380" spans="1:5" x14ac:dyDescent="0.2">
      <c r="A380" s="11" t="s">
        <v>1145</v>
      </c>
      <c r="B380" s="11" t="s">
        <v>1348</v>
      </c>
      <c r="C380" s="12">
        <v>2</v>
      </c>
      <c r="D380" s="42"/>
      <c r="E380" s="40">
        <f t="shared" si="12"/>
        <v>0</v>
      </c>
    </row>
    <row r="381" spans="1:5" x14ac:dyDescent="0.2">
      <c r="A381" s="11" t="s">
        <v>1141</v>
      </c>
      <c r="B381" s="11" t="s">
        <v>1348</v>
      </c>
      <c r="C381" s="12">
        <v>1</v>
      </c>
      <c r="D381" s="42">
        <v>7252</v>
      </c>
      <c r="E381" s="40">
        <f t="shared" si="12"/>
        <v>1450.4</v>
      </c>
    </row>
    <row r="382" spans="1:5" x14ac:dyDescent="0.2">
      <c r="A382" s="11" t="s">
        <v>1142</v>
      </c>
      <c r="B382" s="11" t="s">
        <v>1348</v>
      </c>
      <c r="C382" s="12">
        <v>9</v>
      </c>
      <c r="D382" s="42">
        <v>8560</v>
      </c>
      <c r="E382" s="40">
        <f t="shared" si="12"/>
        <v>1712</v>
      </c>
    </row>
    <row r="383" spans="1:5" x14ac:dyDescent="0.2">
      <c r="A383" s="11" t="s">
        <v>1146</v>
      </c>
      <c r="B383" s="11" t="s">
        <v>1348</v>
      </c>
      <c r="C383" s="12">
        <v>5</v>
      </c>
      <c r="D383" s="42">
        <v>11846</v>
      </c>
      <c r="E383" s="40">
        <f t="shared" si="12"/>
        <v>2369.2000000000003</v>
      </c>
    </row>
    <row r="384" spans="1:5" x14ac:dyDescent="0.2">
      <c r="A384" s="11" t="s">
        <v>1147</v>
      </c>
      <c r="B384" s="11" t="s">
        <v>1348</v>
      </c>
      <c r="C384" s="12">
        <v>4</v>
      </c>
      <c r="D384" s="42">
        <v>12266</v>
      </c>
      <c r="E384" s="40">
        <f t="shared" si="12"/>
        <v>2453.2000000000003</v>
      </c>
    </row>
    <row r="385" spans="1:5" x14ac:dyDescent="0.2">
      <c r="A385" s="11" t="s">
        <v>1148</v>
      </c>
      <c r="B385" s="11" t="s">
        <v>1348</v>
      </c>
      <c r="C385" s="12">
        <v>2</v>
      </c>
      <c r="D385" s="42">
        <v>12570</v>
      </c>
      <c r="E385" s="40">
        <f t="shared" si="12"/>
        <v>2514</v>
      </c>
    </row>
    <row r="386" spans="1:5" x14ac:dyDescent="0.2">
      <c r="A386" s="11" t="s">
        <v>1150</v>
      </c>
      <c r="B386" s="11" t="s">
        <v>1348</v>
      </c>
      <c r="C386" s="12">
        <v>2</v>
      </c>
      <c r="D386" s="42">
        <v>14848</v>
      </c>
      <c r="E386" s="40">
        <f t="shared" si="12"/>
        <v>2969.6000000000004</v>
      </c>
    </row>
    <row r="387" spans="1:5" x14ac:dyDescent="0.2">
      <c r="A387" s="11" t="s">
        <v>1151</v>
      </c>
      <c r="B387" s="11" t="s">
        <v>1348</v>
      </c>
      <c r="C387" s="12">
        <v>1</v>
      </c>
      <c r="D387" s="42">
        <v>14848</v>
      </c>
      <c r="E387" s="40">
        <f t="shared" si="12"/>
        <v>2969.6000000000004</v>
      </c>
    </row>
    <row r="388" spans="1:5" x14ac:dyDescent="0.2">
      <c r="A388" s="11" t="s">
        <v>1939</v>
      </c>
      <c r="B388" s="11" t="s">
        <v>1348</v>
      </c>
      <c r="C388" s="12">
        <v>5</v>
      </c>
      <c r="D388" s="42">
        <v>430</v>
      </c>
      <c r="E388" s="40">
        <f t="shared" si="12"/>
        <v>86</v>
      </c>
    </row>
    <row r="389" spans="1:5" x14ac:dyDescent="0.2">
      <c r="A389" s="11" t="s">
        <v>1152</v>
      </c>
      <c r="B389" s="11" t="s">
        <v>1348</v>
      </c>
      <c r="C389" s="12">
        <v>160</v>
      </c>
      <c r="D389" s="42">
        <v>430</v>
      </c>
      <c r="E389" s="40">
        <f t="shared" si="12"/>
        <v>86</v>
      </c>
    </row>
    <row r="390" spans="1:5" x14ac:dyDescent="0.2">
      <c r="A390" s="11" t="s">
        <v>1154</v>
      </c>
      <c r="B390" s="11" t="s">
        <v>1348</v>
      </c>
      <c r="C390" s="12">
        <v>2</v>
      </c>
      <c r="D390" s="42">
        <v>441</v>
      </c>
      <c r="E390" s="40">
        <f t="shared" si="12"/>
        <v>88.2</v>
      </c>
    </row>
    <row r="391" spans="1:5" x14ac:dyDescent="0.2">
      <c r="A391" s="11" t="s">
        <v>1155</v>
      </c>
      <c r="B391" s="11" t="s">
        <v>1348</v>
      </c>
      <c r="C391" s="12">
        <v>194</v>
      </c>
      <c r="D391" s="42">
        <v>441</v>
      </c>
      <c r="E391" s="40">
        <f t="shared" si="12"/>
        <v>88.2</v>
      </c>
    </row>
    <row r="392" spans="1:5" x14ac:dyDescent="0.2">
      <c r="A392" s="11" t="s">
        <v>1156</v>
      </c>
      <c r="B392" s="11" t="s">
        <v>1348</v>
      </c>
      <c r="C392" s="12">
        <v>9</v>
      </c>
      <c r="D392" s="42">
        <v>441</v>
      </c>
      <c r="E392" s="40">
        <f t="shared" si="12"/>
        <v>88.2</v>
      </c>
    </row>
    <row r="393" spans="1:5" x14ac:dyDescent="0.2">
      <c r="A393" s="11" t="s">
        <v>1153</v>
      </c>
      <c r="B393" s="11" t="s">
        <v>1348</v>
      </c>
      <c r="C393" s="12">
        <v>1</v>
      </c>
      <c r="D393" s="42">
        <v>20684</v>
      </c>
      <c r="E393" s="40">
        <f t="shared" si="12"/>
        <v>4136.8</v>
      </c>
    </row>
    <row r="394" spans="1:5" x14ac:dyDescent="0.2">
      <c r="A394" s="11" t="s">
        <v>1953</v>
      </c>
      <c r="B394" s="11" t="s">
        <v>1348</v>
      </c>
      <c r="C394" s="12">
        <v>5</v>
      </c>
      <c r="D394" s="42">
        <v>430</v>
      </c>
      <c r="E394" s="40">
        <f t="shared" si="12"/>
        <v>86</v>
      </c>
    </row>
    <row r="395" spans="1:5" x14ac:dyDescent="0.2">
      <c r="A395" s="11" t="s">
        <v>1941</v>
      </c>
      <c r="B395" s="11" t="s">
        <v>1348</v>
      </c>
      <c r="C395" s="12">
        <v>3</v>
      </c>
      <c r="D395" s="42">
        <v>441</v>
      </c>
      <c r="E395" s="40">
        <f t="shared" si="12"/>
        <v>88.2</v>
      </c>
    </row>
    <row r="396" spans="1:5" x14ac:dyDescent="0.2">
      <c r="A396" s="11" t="s">
        <v>1157</v>
      </c>
      <c r="B396" s="11" t="s">
        <v>1348</v>
      </c>
      <c r="C396" s="12">
        <v>1</v>
      </c>
      <c r="D396" s="42">
        <v>45831</v>
      </c>
      <c r="E396" s="40">
        <f t="shared" si="12"/>
        <v>9166.2000000000007</v>
      </c>
    </row>
    <row r="397" spans="1:5" x14ac:dyDescent="0.2">
      <c r="A397" s="11" t="s">
        <v>1158</v>
      </c>
      <c r="B397" s="11" t="s">
        <v>1348</v>
      </c>
      <c r="C397" s="12">
        <v>3</v>
      </c>
      <c r="D397" s="42">
        <v>430</v>
      </c>
      <c r="E397" s="40">
        <f t="shared" si="12"/>
        <v>86</v>
      </c>
    </row>
    <row r="398" spans="1:5" x14ac:dyDescent="0.2">
      <c r="A398" s="11" t="s">
        <v>1160</v>
      </c>
      <c r="B398" s="11" t="s">
        <v>1348</v>
      </c>
      <c r="C398" s="12">
        <v>30</v>
      </c>
      <c r="D398" s="42">
        <v>490</v>
      </c>
      <c r="E398" s="40">
        <f t="shared" si="12"/>
        <v>98</v>
      </c>
    </row>
    <row r="399" spans="1:5" x14ac:dyDescent="0.2">
      <c r="A399" s="11" t="s">
        <v>1159</v>
      </c>
      <c r="B399" s="11" t="s">
        <v>1348</v>
      </c>
      <c r="C399" s="12">
        <v>18</v>
      </c>
      <c r="D399" s="42">
        <v>490</v>
      </c>
      <c r="E399" s="40">
        <f t="shared" si="12"/>
        <v>98</v>
      </c>
    </row>
    <row r="400" spans="1:5" x14ac:dyDescent="0.2">
      <c r="A400" s="11" t="s">
        <v>1162</v>
      </c>
      <c r="B400" s="11" t="s">
        <v>1348</v>
      </c>
      <c r="C400" s="12">
        <v>2</v>
      </c>
      <c r="D400" s="42">
        <v>490</v>
      </c>
      <c r="E400" s="40">
        <f t="shared" si="12"/>
        <v>98</v>
      </c>
    </row>
    <row r="401" spans="1:5" x14ac:dyDescent="0.2">
      <c r="A401" s="11" t="s">
        <v>1161</v>
      </c>
      <c r="B401" s="11" t="s">
        <v>1348</v>
      </c>
      <c r="C401" s="12">
        <v>1</v>
      </c>
      <c r="D401" s="42">
        <v>490</v>
      </c>
      <c r="E401" s="40">
        <f t="shared" si="12"/>
        <v>98</v>
      </c>
    </row>
    <row r="402" spans="1:5" x14ac:dyDescent="0.2">
      <c r="A402" s="11" t="s">
        <v>1943</v>
      </c>
      <c r="B402" s="11" t="s">
        <v>1348</v>
      </c>
      <c r="C402" s="12">
        <v>74</v>
      </c>
      <c r="D402" s="42">
        <v>502</v>
      </c>
      <c r="E402" s="40">
        <f t="shared" si="12"/>
        <v>100.4</v>
      </c>
    </row>
    <row r="403" spans="1:5" x14ac:dyDescent="0.2">
      <c r="A403" s="11" t="s">
        <v>1163</v>
      </c>
      <c r="B403" s="11" t="s">
        <v>1348</v>
      </c>
      <c r="C403" s="12">
        <v>15</v>
      </c>
      <c r="D403" s="42">
        <v>498</v>
      </c>
      <c r="E403" s="40">
        <f t="shared" si="12"/>
        <v>99.600000000000009</v>
      </c>
    </row>
    <row r="404" spans="1:5" x14ac:dyDescent="0.2">
      <c r="A404" s="11" t="s">
        <v>1163</v>
      </c>
      <c r="B404" s="11" t="s">
        <v>1957</v>
      </c>
      <c r="C404" s="12">
        <v>120</v>
      </c>
      <c r="D404" s="42">
        <v>498</v>
      </c>
      <c r="E404" s="40">
        <f>D404*0.1</f>
        <v>49.800000000000004</v>
      </c>
    </row>
    <row r="405" spans="1:5" x14ac:dyDescent="0.2">
      <c r="A405" s="11" t="s">
        <v>1165</v>
      </c>
      <c r="B405" s="11" t="s">
        <v>1348</v>
      </c>
      <c r="C405" s="12">
        <v>18</v>
      </c>
      <c r="D405" s="42">
        <v>498</v>
      </c>
      <c r="E405" s="40">
        <f t="shared" si="12"/>
        <v>99.600000000000009</v>
      </c>
    </row>
    <row r="406" spans="1:5" x14ac:dyDescent="0.2">
      <c r="A406" s="11" t="s">
        <v>1164</v>
      </c>
      <c r="B406" s="11" t="s">
        <v>1348</v>
      </c>
      <c r="C406" s="12">
        <v>2</v>
      </c>
      <c r="D406" s="42">
        <v>498</v>
      </c>
      <c r="E406" s="40">
        <f t="shared" si="12"/>
        <v>99.600000000000009</v>
      </c>
    </row>
    <row r="407" spans="1:5" x14ac:dyDescent="0.2">
      <c r="A407" s="11" t="s">
        <v>1944</v>
      </c>
      <c r="B407" s="11" t="s">
        <v>1348</v>
      </c>
      <c r="C407" s="12">
        <v>18</v>
      </c>
      <c r="D407" s="42">
        <v>498</v>
      </c>
      <c r="E407" s="40">
        <f t="shared" si="12"/>
        <v>99.600000000000009</v>
      </c>
    </row>
    <row r="408" spans="1:5" x14ac:dyDescent="0.2">
      <c r="A408" s="11" t="s">
        <v>1166</v>
      </c>
      <c r="B408" s="11" t="s">
        <v>1348</v>
      </c>
      <c r="C408" s="12">
        <v>1</v>
      </c>
      <c r="D408" s="42">
        <v>498</v>
      </c>
      <c r="E408" s="40">
        <f t="shared" si="12"/>
        <v>99.600000000000009</v>
      </c>
    </row>
    <row r="409" spans="1:5" x14ac:dyDescent="0.2">
      <c r="A409" s="11" t="s">
        <v>1946</v>
      </c>
      <c r="B409" s="11" t="s">
        <v>1348</v>
      </c>
      <c r="C409" s="12">
        <v>3</v>
      </c>
      <c r="D409" s="42">
        <v>762</v>
      </c>
      <c r="E409" s="40">
        <f t="shared" si="12"/>
        <v>152.4</v>
      </c>
    </row>
    <row r="410" spans="1:5" x14ac:dyDescent="0.2">
      <c r="A410" s="11" t="s">
        <v>1167</v>
      </c>
      <c r="B410" s="11" t="s">
        <v>1348</v>
      </c>
      <c r="C410" s="12">
        <v>3</v>
      </c>
      <c r="D410" s="42">
        <v>818</v>
      </c>
      <c r="E410" s="40">
        <f t="shared" si="12"/>
        <v>163.60000000000002</v>
      </c>
    </row>
    <row r="411" spans="1:5" x14ac:dyDescent="0.2">
      <c r="A411" s="11" t="s">
        <v>1947</v>
      </c>
      <c r="B411" s="11" t="s">
        <v>1348</v>
      </c>
      <c r="C411" s="12">
        <v>1</v>
      </c>
      <c r="D411" s="42">
        <v>818</v>
      </c>
      <c r="E411" s="40">
        <f t="shared" si="12"/>
        <v>163.60000000000002</v>
      </c>
    </row>
    <row r="413" spans="1:5" s="46" customFormat="1" x14ac:dyDescent="0.2">
      <c r="A413" s="54" t="s">
        <v>1168</v>
      </c>
      <c r="B413" s="54"/>
      <c r="C413" s="54"/>
      <c r="E413" s="47"/>
    </row>
    <row r="414" spans="1:5" x14ac:dyDescent="0.2">
      <c r="A414" s="9" t="s">
        <v>2161</v>
      </c>
      <c r="B414" s="9" t="s">
        <v>1257</v>
      </c>
      <c r="C414" s="18" t="s">
        <v>1</v>
      </c>
      <c r="D414" s="43" t="s">
        <v>1986</v>
      </c>
      <c r="E414" s="39" t="s">
        <v>1987</v>
      </c>
    </row>
    <row r="415" spans="1:5" x14ac:dyDescent="0.2">
      <c r="A415" s="11" t="s">
        <v>1169</v>
      </c>
      <c r="B415" s="11" t="s">
        <v>1348</v>
      </c>
      <c r="C415" s="12">
        <v>4</v>
      </c>
      <c r="D415" s="42">
        <v>2913</v>
      </c>
      <c r="E415" s="40">
        <f>D415*0.4</f>
        <v>1165.2</v>
      </c>
    </row>
    <row r="416" spans="1:5" x14ac:dyDescent="0.2">
      <c r="A416" s="11" t="s">
        <v>1170</v>
      </c>
      <c r="B416" s="11" t="s">
        <v>1348</v>
      </c>
      <c r="C416" s="12">
        <v>5</v>
      </c>
      <c r="D416" s="42"/>
      <c r="E416" s="40">
        <f t="shared" ref="E416:E479" si="13">D416*0.4</f>
        <v>0</v>
      </c>
    </row>
    <row r="417" spans="1:5" x14ac:dyDescent="0.2">
      <c r="A417" s="11" t="s">
        <v>1171</v>
      </c>
      <c r="B417" s="11" t="s">
        <v>1348</v>
      </c>
      <c r="C417" s="12">
        <v>1</v>
      </c>
      <c r="D417" s="42">
        <v>2010</v>
      </c>
      <c r="E417" s="40">
        <f t="shared" si="13"/>
        <v>804</v>
      </c>
    </row>
    <row r="418" spans="1:5" x14ac:dyDescent="0.2">
      <c r="A418" s="11" t="s">
        <v>1172</v>
      </c>
      <c r="B418" s="11" t="s">
        <v>1348</v>
      </c>
      <c r="C418" s="12">
        <v>1</v>
      </c>
      <c r="D418" s="42">
        <v>2010</v>
      </c>
      <c r="E418" s="40">
        <f t="shared" si="13"/>
        <v>804</v>
      </c>
    </row>
    <row r="419" spans="1:5" x14ac:dyDescent="0.2">
      <c r="A419" s="11" t="s">
        <v>1173</v>
      </c>
      <c r="B419" s="11" t="s">
        <v>1348</v>
      </c>
      <c r="C419" s="12">
        <v>1</v>
      </c>
      <c r="D419" s="42">
        <v>2662</v>
      </c>
      <c r="E419" s="40">
        <f t="shared" si="13"/>
        <v>1064.8</v>
      </c>
    </row>
    <row r="420" spans="1:5" x14ac:dyDescent="0.2">
      <c r="A420" s="11" t="s">
        <v>1977</v>
      </c>
      <c r="B420" s="11" t="s">
        <v>1348</v>
      </c>
      <c r="C420" s="12">
        <v>1</v>
      </c>
      <c r="D420" s="42">
        <v>4671</v>
      </c>
      <c r="E420" s="40">
        <f t="shared" si="13"/>
        <v>1868.4</v>
      </c>
    </row>
    <row r="421" spans="1:5" x14ac:dyDescent="0.2">
      <c r="A421" s="11" t="s">
        <v>1965</v>
      </c>
      <c r="B421" s="11" t="s">
        <v>1348</v>
      </c>
      <c r="C421" s="12">
        <v>1</v>
      </c>
      <c r="D421" s="42">
        <v>3819</v>
      </c>
      <c r="E421" s="40">
        <f t="shared" si="13"/>
        <v>1527.6000000000001</v>
      </c>
    </row>
    <row r="422" spans="1:5" x14ac:dyDescent="0.2">
      <c r="A422" s="11" t="s">
        <v>1174</v>
      </c>
      <c r="B422" s="11" t="s">
        <v>1348</v>
      </c>
      <c r="C422" s="12">
        <v>1</v>
      </c>
      <c r="D422" s="42">
        <v>2526</v>
      </c>
      <c r="E422" s="40">
        <f t="shared" si="13"/>
        <v>1010.4000000000001</v>
      </c>
    </row>
    <row r="423" spans="1:5" x14ac:dyDescent="0.2">
      <c r="A423" s="11" t="s">
        <v>1175</v>
      </c>
      <c r="B423" s="11" t="s">
        <v>1348</v>
      </c>
      <c r="C423" s="12">
        <v>2</v>
      </c>
      <c r="D423" s="42">
        <v>6165</v>
      </c>
      <c r="E423" s="40">
        <f t="shared" si="13"/>
        <v>2466</v>
      </c>
    </row>
    <row r="424" spans="1:5" x14ac:dyDescent="0.2">
      <c r="A424" s="11" t="s">
        <v>1176</v>
      </c>
      <c r="B424" s="11" t="s">
        <v>1348</v>
      </c>
      <c r="C424" s="12">
        <v>4</v>
      </c>
      <c r="D424" s="42">
        <v>2662</v>
      </c>
      <c r="E424" s="40">
        <f t="shared" si="13"/>
        <v>1064.8</v>
      </c>
    </row>
    <row r="425" spans="1:5" x14ac:dyDescent="0.2">
      <c r="A425" s="11" t="s">
        <v>1973</v>
      </c>
      <c r="B425" s="11" t="s">
        <v>1348</v>
      </c>
      <c r="C425" s="12">
        <v>22</v>
      </c>
      <c r="D425" s="42">
        <v>2974</v>
      </c>
      <c r="E425" s="40">
        <f t="shared" si="13"/>
        <v>1189.6000000000001</v>
      </c>
    </row>
    <row r="426" spans="1:5" x14ac:dyDescent="0.2">
      <c r="A426" s="11" t="s">
        <v>1177</v>
      </c>
      <c r="B426" s="11" t="s">
        <v>1348</v>
      </c>
      <c r="C426" s="12">
        <v>2</v>
      </c>
      <c r="D426" s="42">
        <v>3937</v>
      </c>
      <c r="E426" s="40">
        <f t="shared" si="13"/>
        <v>1574.8000000000002</v>
      </c>
    </row>
    <row r="427" spans="1:5" x14ac:dyDescent="0.2">
      <c r="A427" s="11" t="s">
        <v>1178</v>
      </c>
      <c r="B427" s="11" t="s">
        <v>1348</v>
      </c>
      <c r="C427" s="12">
        <v>2</v>
      </c>
      <c r="D427" s="42">
        <v>2662</v>
      </c>
      <c r="E427" s="40">
        <f t="shared" si="13"/>
        <v>1064.8</v>
      </c>
    </row>
    <row r="428" spans="1:5" x14ac:dyDescent="0.2">
      <c r="A428" s="11" t="s">
        <v>1180</v>
      </c>
      <c r="B428" s="11" t="s">
        <v>1348</v>
      </c>
      <c r="C428" s="12">
        <v>1</v>
      </c>
      <c r="D428" s="42">
        <v>2662</v>
      </c>
      <c r="E428" s="40">
        <f t="shared" si="13"/>
        <v>1064.8</v>
      </c>
    </row>
    <row r="429" spans="1:5" x14ac:dyDescent="0.2">
      <c r="A429" s="11" t="s">
        <v>1181</v>
      </c>
      <c r="B429" s="11" t="s">
        <v>1348</v>
      </c>
      <c r="C429" s="12">
        <v>1</v>
      </c>
      <c r="D429" s="42">
        <v>4712</v>
      </c>
      <c r="E429" s="40">
        <f t="shared" si="13"/>
        <v>1884.8000000000002</v>
      </c>
    </row>
    <row r="430" spans="1:5" x14ac:dyDescent="0.2">
      <c r="A430" s="11" t="s">
        <v>1182</v>
      </c>
      <c r="B430" s="11" t="s">
        <v>1348</v>
      </c>
      <c r="C430" s="12">
        <v>27</v>
      </c>
      <c r="D430" s="42">
        <v>3035</v>
      </c>
      <c r="E430" s="40">
        <f t="shared" si="13"/>
        <v>1214</v>
      </c>
    </row>
    <row r="431" spans="1:5" x14ac:dyDescent="0.2">
      <c r="A431" s="11" t="s">
        <v>1183</v>
      </c>
      <c r="B431" s="11" t="s">
        <v>1348</v>
      </c>
      <c r="C431" s="12">
        <v>94</v>
      </c>
      <c r="D431" s="42">
        <v>3641</v>
      </c>
      <c r="E431" s="40">
        <f t="shared" si="13"/>
        <v>1456.4</v>
      </c>
    </row>
    <row r="432" spans="1:5" x14ac:dyDescent="0.2">
      <c r="A432" s="11" t="s">
        <v>1184</v>
      </c>
      <c r="B432" s="11" t="s">
        <v>1348</v>
      </c>
      <c r="C432" s="12">
        <v>40</v>
      </c>
      <c r="D432" s="42"/>
      <c r="E432" s="40">
        <f t="shared" si="13"/>
        <v>0</v>
      </c>
    </row>
    <row r="433" spans="1:5" x14ac:dyDescent="0.2">
      <c r="A433" s="11" t="s">
        <v>1978</v>
      </c>
      <c r="B433" s="11" t="s">
        <v>1348</v>
      </c>
      <c r="C433" s="12">
        <v>3</v>
      </c>
      <c r="D433" s="42">
        <v>3788</v>
      </c>
      <c r="E433" s="40">
        <f t="shared" si="13"/>
        <v>1515.2</v>
      </c>
    </row>
    <row r="434" spans="1:5" x14ac:dyDescent="0.2">
      <c r="A434" s="11" t="s">
        <v>1185</v>
      </c>
      <c r="B434" s="11" t="s">
        <v>1348</v>
      </c>
      <c r="C434" s="12">
        <v>3</v>
      </c>
      <c r="D434" s="42">
        <v>3788</v>
      </c>
      <c r="E434" s="40">
        <f t="shared" si="13"/>
        <v>1515.2</v>
      </c>
    </row>
    <row r="435" spans="1:5" x14ac:dyDescent="0.2">
      <c r="A435" s="11" t="s">
        <v>1186</v>
      </c>
      <c r="B435" s="11" t="s">
        <v>1348</v>
      </c>
      <c r="C435" s="12">
        <v>3</v>
      </c>
      <c r="D435" s="42">
        <v>6311</v>
      </c>
      <c r="E435" s="40">
        <f t="shared" si="13"/>
        <v>2524.4</v>
      </c>
    </row>
    <row r="436" spans="1:5" x14ac:dyDescent="0.2">
      <c r="A436" s="11" t="s">
        <v>1974</v>
      </c>
      <c r="B436" s="11" t="s">
        <v>1348</v>
      </c>
      <c r="C436" s="12">
        <v>10</v>
      </c>
      <c r="D436" s="42">
        <v>3788</v>
      </c>
      <c r="E436" s="40">
        <f t="shared" si="13"/>
        <v>1515.2</v>
      </c>
    </row>
    <row r="437" spans="1:5" x14ac:dyDescent="0.2">
      <c r="A437" s="11" t="s">
        <v>1187</v>
      </c>
      <c r="B437" s="11" t="s">
        <v>1348</v>
      </c>
      <c r="C437" s="12">
        <v>1</v>
      </c>
      <c r="D437" s="42">
        <v>3871</v>
      </c>
      <c r="E437" s="40">
        <f t="shared" si="13"/>
        <v>1548.4</v>
      </c>
    </row>
    <row r="438" spans="1:5" x14ac:dyDescent="0.2">
      <c r="A438" s="11" t="s">
        <v>1188</v>
      </c>
      <c r="B438" s="11" t="s">
        <v>1348</v>
      </c>
      <c r="C438" s="12">
        <v>9</v>
      </c>
      <c r="D438" s="42">
        <v>13366</v>
      </c>
      <c r="E438" s="40">
        <f t="shared" si="13"/>
        <v>5346.4000000000005</v>
      </c>
    </row>
    <row r="439" spans="1:5" x14ac:dyDescent="0.2">
      <c r="A439" s="11" t="s">
        <v>1976</v>
      </c>
      <c r="B439" s="11" t="s">
        <v>1348</v>
      </c>
      <c r="C439" s="12">
        <v>3</v>
      </c>
      <c r="D439" s="42">
        <v>4061</v>
      </c>
      <c r="E439" s="40">
        <f t="shared" si="13"/>
        <v>1624.4</v>
      </c>
    </row>
    <row r="440" spans="1:5" x14ac:dyDescent="0.2">
      <c r="A440" s="11" t="s">
        <v>1189</v>
      </c>
      <c r="B440" s="11" t="s">
        <v>1348</v>
      </c>
      <c r="C440" s="12">
        <v>1</v>
      </c>
      <c r="D440" s="42">
        <v>4133</v>
      </c>
      <c r="E440" s="40">
        <f t="shared" si="13"/>
        <v>1653.2</v>
      </c>
    </row>
    <row r="441" spans="1:5" x14ac:dyDescent="0.2">
      <c r="A441" s="11" t="s">
        <v>1190</v>
      </c>
      <c r="B441" s="11" t="s">
        <v>1348</v>
      </c>
      <c r="C441" s="12">
        <v>1</v>
      </c>
      <c r="D441" s="42">
        <v>4133</v>
      </c>
      <c r="E441" s="40">
        <f t="shared" si="13"/>
        <v>1653.2</v>
      </c>
    </row>
    <row r="442" spans="1:5" x14ac:dyDescent="0.2">
      <c r="A442" s="11" t="s">
        <v>1968</v>
      </c>
      <c r="B442" s="11" t="s">
        <v>1348</v>
      </c>
      <c r="C442" s="12">
        <v>16</v>
      </c>
      <c r="D442" s="42">
        <v>5233</v>
      </c>
      <c r="E442" s="40">
        <f t="shared" si="13"/>
        <v>2093.2000000000003</v>
      </c>
    </row>
    <row r="443" spans="1:5" x14ac:dyDescent="0.2">
      <c r="A443" s="11" t="s">
        <v>1191</v>
      </c>
      <c r="B443" s="11" t="s">
        <v>1348</v>
      </c>
      <c r="C443" s="12">
        <v>3</v>
      </c>
      <c r="D443" s="42">
        <v>4220</v>
      </c>
      <c r="E443" s="40">
        <f t="shared" si="13"/>
        <v>1688</v>
      </c>
    </row>
    <row r="444" spans="1:5" x14ac:dyDescent="0.2">
      <c r="A444" s="11" t="s">
        <v>1192</v>
      </c>
      <c r="B444" s="11" t="s">
        <v>1348</v>
      </c>
      <c r="C444" s="12">
        <v>2</v>
      </c>
      <c r="D444" s="42">
        <v>4220</v>
      </c>
      <c r="E444" s="40">
        <f t="shared" si="13"/>
        <v>1688</v>
      </c>
    </row>
    <row r="445" spans="1:5" x14ac:dyDescent="0.2">
      <c r="A445" s="11" t="s">
        <v>1193</v>
      </c>
      <c r="B445" s="11" t="s">
        <v>1348</v>
      </c>
      <c r="C445" s="12">
        <v>7</v>
      </c>
      <c r="D445" s="42">
        <v>4666</v>
      </c>
      <c r="E445" s="40">
        <f t="shared" si="13"/>
        <v>1866.4</v>
      </c>
    </row>
    <row r="446" spans="1:5" x14ac:dyDescent="0.2">
      <c r="A446" s="11" t="s">
        <v>1194</v>
      </c>
      <c r="B446" s="11" t="s">
        <v>1348</v>
      </c>
      <c r="C446" s="12">
        <v>9</v>
      </c>
      <c r="D446" s="42">
        <v>4666</v>
      </c>
      <c r="E446" s="40">
        <f t="shared" si="13"/>
        <v>1866.4</v>
      </c>
    </row>
    <row r="447" spans="1:5" x14ac:dyDescent="0.2">
      <c r="A447" s="11" t="s">
        <v>1195</v>
      </c>
      <c r="B447" s="11" t="s">
        <v>1348</v>
      </c>
      <c r="C447" s="12">
        <v>3</v>
      </c>
      <c r="D447" s="42">
        <v>4871</v>
      </c>
      <c r="E447" s="40">
        <f t="shared" si="13"/>
        <v>1948.4</v>
      </c>
    </row>
    <row r="448" spans="1:5" x14ac:dyDescent="0.2">
      <c r="A448" s="11" t="s">
        <v>1964</v>
      </c>
      <c r="B448" s="11" t="s">
        <v>1348</v>
      </c>
      <c r="C448" s="12">
        <v>16</v>
      </c>
      <c r="D448" s="42">
        <v>7623</v>
      </c>
      <c r="E448" s="40">
        <f t="shared" si="13"/>
        <v>3049.2000000000003</v>
      </c>
    </row>
    <row r="449" spans="1:5" x14ac:dyDescent="0.2">
      <c r="A449" s="11" t="s">
        <v>1196</v>
      </c>
      <c r="B449" s="11" t="s">
        <v>1348</v>
      </c>
      <c r="C449" s="12">
        <v>23</v>
      </c>
      <c r="D449" s="42">
        <v>6487</v>
      </c>
      <c r="E449" s="40">
        <f t="shared" si="13"/>
        <v>2594.8000000000002</v>
      </c>
    </row>
    <row r="450" spans="1:5" x14ac:dyDescent="0.2">
      <c r="A450" s="11" t="s">
        <v>1975</v>
      </c>
      <c r="B450" s="11" t="s">
        <v>1348</v>
      </c>
      <c r="C450" s="12">
        <v>2</v>
      </c>
      <c r="D450" s="42">
        <v>8208</v>
      </c>
      <c r="E450" s="40">
        <f t="shared" si="13"/>
        <v>3283.2000000000003</v>
      </c>
    </row>
    <row r="451" spans="1:5" x14ac:dyDescent="0.2">
      <c r="A451" s="11" t="s">
        <v>1972</v>
      </c>
      <c r="B451" s="11" t="s">
        <v>1348</v>
      </c>
      <c r="C451" s="12">
        <v>1</v>
      </c>
      <c r="D451" s="42"/>
      <c r="E451" s="40">
        <f t="shared" si="13"/>
        <v>0</v>
      </c>
    </row>
    <row r="452" spans="1:5" x14ac:dyDescent="0.2">
      <c r="A452" s="11" t="s">
        <v>1963</v>
      </c>
      <c r="B452" s="11" t="s">
        <v>1348</v>
      </c>
      <c r="C452" s="12">
        <v>1</v>
      </c>
      <c r="D452" s="42">
        <v>12511</v>
      </c>
      <c r="E452" s="40">
        <f t="shared" si="13"/>
        <v>5004.4000000000005</v>
      </c>
    </row>
    <row r="453" spans="1:5" x14ac:dyDescent="0.2">
      <c r="A453" s="11" t="s">
        <v>1197</v>
      </c>
      <c r="B453" s="11" t="s">
        <v>1348</v>
      </c>
      <c r="C453" s="12">
        <v>1</v>
      </c>
      <c r="D453" s="42">
        <v>21706</v>
      </c>
      <c r="E453" s="40">
        <f t="shared" si="13"/>
        <v>8682.4</v>
      </c>
    </row>
    <row r="454" spans="1:5" x14ac:dyDescent="0.2">
      <c r="A454" s="11" t="s">
        <v>1198</v>
      </c>
      <c r="B454" s="11" t="s">
        <v>1348</v>
      </c>
      <c r="C454" s="12">
        <v>10</v>
      </c>
      <c r="D454" s="42">
        <v>1961</v>
      </c>
      <c r="E454" s="40">
        <f t="shared" si="13"/>
        <v>784.40000000000009</v>
      </c>
    </row>
    <row r="455" spans="1:5" x14ac:dyDescent="0.2">
      <c r="A455" s="11" t="s">
        <v>1199</v>
      </c>
      <c r="B455" s="11" t="s">
        <v>1348</v>
      </c>
      <c r="C455" s="12">
        <v>2</v>
      </c>
      <c r="D455" s="42">
        <v>2524</v>
      </c>
      <c r="E455" s="40">
        <f t="shared" si="13"/>
        <v>1009.6</v>
      </c>
    </row>
    <row r="456" spans="1:5" x14ac:dyDescent="0.2">
      <c r="A456" s="11" t="s">
        <v>1979</v>
      </c>
      <c r="B456" s="11" t="s">
        <v>1348</v>
      </c>
      <c r="C456" s="12">
        <v>14</v>
      </c>
      <c r="D456" s="42">
        <v>2524</v>
      </c>
      <c r="E456" s="40">
        <f t="shared" si="13"/>
        <v>1009.6</v>
      </c>
    </row>
    <row r="457" spans="1:5" x14ac:dyDescent="0.2">
      <c r="A457" s="11" t="s">
        <v>1201</v>
      </c>
      <c r="B457" s="11" t="s">
        <v>1348</v>
      </c>
      <c r="C457" s="12">
        <v>125</v>
      </c>
      <c r="D457" s="42">
        <v>1506</v>
      </c>
      <c r="E457" s="40">
        <f t="shared" si="13"/>
        <v>602.4</v>
      </c>
    </row>
    <row r="458" spans="1:5" x14ac:dyDescent="0.2">
      <c r="A458" s="11" t="s">
        <v>1200</v>
      </c>
      <c r="B458" s="11" t="s">
        <v>1348</v>
      </c>
      <c r="C458" s="12">
        <v>1</v>
      </c>
      <c r="D458" s="42">
        <v>1506</v>
      </c>
      <c r="E458" s="40">
        <f t="shared" si="13"/>
        <v>602.4</v>
      </c>
    </row>
    <row r="459" spans="1:5" x14ac:dyDescent="0.2">
      <c r="A459" s="11" t="s">
        <v>1202</v>
      </c>
      <c r="B459" s="11" t="s">
        <v>1348</v>
      </c>
      <c r="C459" s="12">
        <v>2</v>
      </c>
      <c r="D459" s="42">
        <v>1544</v>
      </c>
      <c r="E459" s="40">
        <f t="shared" si="13"/>
        <v>617.6</v>
      </c>
    </row>
    <row r="460" spans="1:5" x14ac:dyDescent="0.2">
      <c r="A460" s="11" t="s">
        <v>1203</v>
      </c>
      <c r="B460" s="11" t="s">
        <v>1348</v>
      </c>
      <c r="C460" s="12">
        <v>16</v>
      </c>
      <c r="D460" s="42">
        <v>1771</v>
      </c>
      <c r="E460" s="40">
        <f t="shared" si="13"/>
        <v>708.40000000000009</v>
      </c>
    </row>
    <row r="461" spans="1:5" x14ac:dyDescent="0.2">
      <c r="A461" s="11" t="s">
        <v>1204</v>
      </c>
      <c r="B461" s="11" t="s">
        <v>1348</v>
      </c>
      <c r="C461" s="12">
        <v>10</v>
      </c>
      <c r="D461" s="42">
        <v>1544</v>
      </c>
      <c r="E461" s="40">
        <f t="shared" si="13"/>
        <v>617.6</v>
      </c>
    </row>
    <row r="462" spans="1:5" x14ac:dyDescent="0.2">
      <c r="A462" s="11" t="s">
        <v>1980</v>
      </c>
      <c r="B462" s="11" t="s">
        <v>1348</v>
      </c>
      <c r="C462" s="12">
        <v>1</v>
      </c>
      <c r="D462" s="42">
        <v>2056</v>
      </c>
      <c r="E462" s="40">
        <f t="shared" si="13"/>
        <v>822.40000000000009</v>
      </c>
    </row>
    <row r="463" spans="1:5" x14ac:dyDescent="0.2">
      <c r="A463" s="11" t="s">
        <v>1981</v>
      </c>
      <c r="B463" s="11" t="s">
        <v>1348</v>
      </c>
      <c r="C463" s="12">
        <v>1</v>
      </c>
      <c r="D463" s="42">
        <v>2988</v>
      </c>
      <c r="E463" s="40">
        <f t="shared" si="13"/>
        <v>1195.2</v>
      </c>
    </row>
    <row r="464" spans="1:5" x14ac:dyDescent="0.2">
      <c r="A464" s="11" t="s">
        <v>1205</v>
      </c>
      <c r="B464" s="11" t="s">
        <v>1348</v>
      </c>
      <c r="C464" s="12">
        <v>1</v>
      </c>
      <c r="D464" s="42">
        <v>2988</v>
      </c>
      <c r="E464" s="40">
        <f t="shared" si="13"/>
        <v>1195.2</v>
      </c>
    </row>
    <row r="465" spans="1:5" x14ac:dyDescent="0.2">
      <c r="A465" s="11" t="s">
        <v>1206</v>
      </c>
      <c r="B465" s="11" t="s">
        <v>1348</v>
      </c>
      <c r="C465" s="12">
        <v>1</v>
      </c>
      <c r="D465" s="42">
        <v>2078</v>
      </c>
      <c r="E465" s="40">
        <f t="shared" si="13"/>
        <v>831.2</v>
      </c>
    </row>
    <row r="466" spans="1:5" x14ac:dyDescent="0.2">
      <c r="A466" s="11" t="s">
        <v>1996</v>
      </c>
      <c r="B466" s="11" t="s">
        <v>1348</v>
      </c>
      <c r="C466" s="12">
        <v>9</v>
      </c>
      <c r="D466" s="42">
        <v>1575</v>
      </c>
      <c r="E466" s="40">
        <f t="shared" si="13"/>
        <v>630</v>
      </c>
    </row>
    <row r="467" spans="1:5" x14ac:dyDescent="0.2">
      <c r="A467" s="11" t="s">
        <v>1207</v>
      </c>
      <c r="B467" s="11" t="s">
        <v>1348</v>
      </c>
      <c r="C467" s="12">
        <v>3</v>
      </c>
      <c r="D467" s="42">
        <v>1783</v>
      </c>
      <c r="E467" s="40">
        <f t="shared" si="13"/>
        <v>713.2</v>
      </c>
    </row>
    <row r="468" spans="1:5" x14ac:dyDescent="0.2">
      <c r="A468" s="11" t="s">
        <v>1208</v>
      </c>
      <c r="B468" s="11" t="s">
        <v>1348</v>
      </c>
      <c r="C468" s="12">
        <v>11</v>
      </c>
      <c r="D468" s="42">
        <v>3246</v>
      </c>
      <c r="E468" s="40">
        <f t="shared" si="13"/>
        <v>1298.4000000000001</v>
      </c>
    </row>
    <row r="469" spans="1:5" x14ac:dyDescent="0.2">
      <c r="A469" s="11" t="s">
        <v>1966</v>
      </c>
      <c r="B469" s="11" t="s">
        <v>1348</v>
      </c>
      <c r="C469" s="12">
        <v>11</v>
      </c>
      <c r="D469" s="42">
        <v>2841</v>
      </c>
      <c r="E469" s="40">
        <f t="shared" si="13"/>
        <v>1136.4000000000001</v>
      </c>
    </row>
    <row r="470" spans="1:5" x14ac:dyDescent="0.2">
      <c r="A470" s="11" t="s">
        <v>1982</v>
      </c>
      <c r="B470" s="11" t="s">
        <v>1348</v>
      </c>
      <c r="C470" s="12">
        <v>3</v>
      </c>
      <c r="D470" s="42">
        <v>2974</v>
      </c>
      <c r="E470" s="40">
        <f t="shared" si="13"/>
        <v>1189.6000000000001</v>
      </c>
    </row>
    <row r="471" spans="1:5" x14ac:dyDescent="0.2">
      <c r="A471" s="11" t="s">
        <v>1983</v>
      </c>
      <c r="B471" s="11" t="s">
        <v>1348</v>
      </c>
      <c r="C471" s="12">
        <v>4</v>
      </c>
      <c r="D471" s="42">
        <v>2581</v>
      </c>
      <c r="E471" s="40">
        <f t="shared" si="13"/>
        <v>1032.4000000000001</v>
      </c>
    </row>
    <row r="472" spans="1:5" x14ac:dyDescent="0.2">
      <c r="A472" s="11" t="s">
        <v>1209</v>
      </c>
      <c r="B472" s="11" t="s">
        <v>1348</v>
      </c>
      <c r="C472" s="12">
        <v>1</v>
      </c>
      <c r="D472" s="42">
        <v>1716</v>
      </c>
      <c r="E472" s="40">
        <f t="shared" si="13"/>
        <v>686.40000000000009</v>
      </c>
    </row>
    <row r="473" spans="1:5" x14ac:dyDescent="0.2">
      <c r="A473" s="11" t="s">
        <v>1210</v>
      </c>
      <c r="B473" s="11" t="s">
        <v>1348</v>
      </c>
      <c r="C473" s="12">
        <v>6</v>
      </c>
      <c r="D473" s="42">
        <v>1394</v>
      </c>
      <c r="E473" s="40">
        <f t="shared" si="13"/>
        <v>557.6</v>
      </c>
    </row>
    <row r="474" spans="1:5" x14ac:dyDescent="0.2">
      <c r="A474" s="11" t="s">
        <v>1211</v>
      </c>
      <c r="B474" s="11" t="s">
        <v>1348</v>
      </c>
      <c r="C474" s="12">
        <v>1</v>
      </c>
      <c r="D474" s="42">
        <v>1394</v>
      </c>
      <c r="E474" s="40">
        <f t="shared" si="13"/>
        <v>557.6</v>
      </c>
    </row>
    <row r="475" spans="1:5" x14ac:dyDescent="0.2">
      <c r="A475" s="11" t="s">
        <v>1967</v>
      </c>
      <c r="B475" s="11" t="s">
        <v>1348</v>
      </c>
      <c r="C475" s="12">
        <v>5</v>
      </c>
      <c r="D475" s="42">
        <v>4819</v>
      </c>
      <c r="E475" s="40">
        <f t="shared" si="13"/>
        <v>1927.6000000000001</v>
      </c>
    </row>
    <row r="476" spans="1:5" x14ac:dyDescent="0.2">
      <c r="A476" s="11" t="s">
        <v>1212</v>
      </c>
      <c r="B476" s="11" t="s">
        <v>1348</v>
      </c>
      <c r="C476" s="12">
        <v>1</v>
      </c>
      <c r="D476" s="42">
        <v>4819</v>
      </c>
      <c r="E476" s="40">
        <f t="shared" si="13"/>
        <v>1927.6000000000001</v>
      </c>
    </row>
    <row r="477" spans="1:5" x14ac:dyDescent="0.2">
      <c r="A477" s="11" t="s">
        <v>1213</v>
      </c>
      <c r="B477" s="11" t="s">
        <v>1348</v>
      </c>
      <c r="C477" s="12">
        <v>7</v>
      </c>
      <c r="D477" s="42">
        <v>2232</v>
      </c>
      <c r="E477" s="40">
        <f t="shared" si="13"/>
        <v>892.80000000000007</v>
      </c>
    </row>
    <row r="478" spans="1:5" x14ac:dyDescent="0.2">
      <c r="A478" s="11" t="s">
        <v>1214</v>
      </c>
      <c r="B478" s="11" t="s">
        <v>1348</v>
      </c>
      <c r="C478" s="12">
        <v>1</v>
      </c>
      <c r="D478" s="42">
        <v>1394</v>
      </c>
      <c r="E478" s="40">
        <f t="shared" si="13"/>
        <v>557.6</v>
      </c>
    </row>
    <row r="479" spans="1:5" x14ac:dyDescent="0.2">
      <c r="A479" s="11" t="s">
        <v>1215</v>
      </c>
      <c r="B479" s="11" t="s">
        <v>1348</v>
      </c>
      <c r="C479" s="12">
        <v>1</v>
      </c>
      <c r="D479" s="42">
        <v>3128</v>
      </c>
      <c r="E479" s="40">
        <f t="shared" si="13"/>
        <v>1251.2</v>
      </c>
    </row>
    <row r="480" spans="1:5" x14ac:dyDescent="0.2">
      <c r="A480" s="11" t="s">
        <v>1216</v>
      </c>
      <c r="B480" s="11" t="s">
        <v>1348</v>
      </c>
      <c r="C480" s="12">
        <v>1</v>
      </c>
      <c r="D480" s="42">
        <v>4273</v>
      </c>
      <c r="E480" s="40">
        <f t="shared" ref="E480:E492" si="14">D480*0.4</f>
        <v>1709.2</v>
      </c>
    </row>
    <row r="481" spans="1:5" x14ac:dyDescent="0.2">
      <c r="A481" s="11" t="s">
        <v>1969</v>
      </c>
      <c r="B481" s="11" t="s">
        <v>1348</v>
      </c>
      <c r="C481" s="12">
        <v>3</v>
      </c>
      <c r="D481" s="42">
        <v>5361</v>
      </c>
      <c r="E481" s="40">
        <f t="shared" si="14"/>
        <v>2144.4</v>
      </c>
    </row>
    <row r="482" spans="1:5" x14ac:dyDescent="0.2">
      <c r="A482" s="11" t="s">
        <v>1959</v>
      </c>
      <c r="B482" s="11" t="s">
        <v>1348</v>
      </c>
      <c r="C482" s="12">
        <v>14</v>
      </c>
      <c r="D482" s="42">
        <v>3186</v>
      </c>
      <c r="E482" s="40">
        <f t="shared" si="14"/>
        <v>1274.4000000000001</v>
      </c>
    </row>
    <row r="483" spans="1:5" x14ac:dyDescent="0.2">
      <c r="A483" s="11" t="s">
        <v>1984</v>
      </c>
      <c r="B483" s="11" t="s">
        <v>1348</v>
      </c>
      <c r="C483" s="12">
        <v>1</v>
      </c>
      <c r="D483" s="42">
        <v>2101</v>
      </c>
      <c r="E483" s="40">
        <f t="shared" si="14"/>
        <v>840.40000000000009</v>
      </c>
    </row>
    <row r="484" spans="1:5" x14ac:dyDescent="0.2">
      <c r="A484" s="11" t="s">
        <v>1960</v>
      </c>
      <c r="B484" s="11" t="s">
        <v>1348</v>
      </c>
      <c r="C484" s="12">
        <v>2</v>
      </c>
      <c r="D484" s="42">
        <v>2367</v>
      </c>
      <c r="E484" s="40">
        <f t="shared" si="14"/>
        <v>946.80000000000007</v>
      </c>
    </row>
    <row r="485" spans="1:5" x14ac:dyDescent="0.2">
      <c r="A485" s="11" t="s">
        <v>1985</v>
      </c>
      <c r="B485" s="11" t="s">
        <v>1348</v>
      </c>
      <c r="C485" s="12">
        <v>4</v>
      </c>
      <c r="D485" s="42">
        <v>5361</v>
      </c>
      <c r="E485" s="40">
        <f t="shared" si="14"/>
        <v>2144.4</v>
      </c>
    </row>
    <row r="486" spans="1:5" x14ac:dyDescent="0.2">
      <c r="A486" s="11" t="s">
        <v>1961</v>
      </c>
      <c r="B486" s="11" t="s">
        <v>1348</v>
      </c>
      <c r="C486" s="12">
        <v>2</v>
      </c>
      <c r="D486" s="42">
        <v>3437</v>
      </c>
      <c r="E486" s="40">
        <f t="shared" si="14"/>
        <v>1374.8000000000002</v>
      </c>
    </row>
    <row r="487" spans="1:5" x14ac:dyDescent="0.2">
      <c r="A487" s="11" t="s">
        <v>1962</v>
      </c>
      <c r="B487" s="11" t="s">
        <v>1348</v>
      </c>
      <c r="C487" s="12">
        <v>1</v>
      </c>
      <c r="D487" s="42">
        <v>4273</v>
      </c>
      <c r="E487" s="40">
        <f t="shared" si="14"/>
        <v>1709.2</v>
      </c>
    </row>
    <row r="488" spans="1:5" x14ac:dyDescent="0.2">
      <c r="A488" s="11" t="s">
        <v>1217</v>
      </c>
      <c r="B488" s="11" t="s">
        <v>1348</v>
      </c>
      <c r="C488" s="12">
        <v>1</v>
      </c>
      <c r="D488" s="42">
        <v>4819</v>
      </c>
      <c r="E488" s="40">
        <f t="shared" si="14"/>
        <v>1927.6000000000001</v>
      </c>
    </row>
    <row r="489" spans="1:5" x14ac:dyDescent="0.2">
      <c r="A489" s="11" t="s">
        <v>1218</v>
      </c>
      <c r="B489" s="11" t="s">
        <v>1348</v>
      </c>
      <c r="C489" s="12">
        <v>2</v>
      </c>
      <c r="D489" s="42">
        <v>1903</v>
      </c>
      <c r="E489" s="40">
        <f t="shared" si="14"/>
        <v>761.2</v>
      </c>
    </row>
    <row r="490" spans="1:5" x14ac:dyDescent="0.2">
      <c r="A490" s="11" t="s">
        <v>1219</v>
      </c>
      <c r="B490" s="11" t="s">
        <v>1348</v>
      </c>
      <c r="C490" s="12">
        <v>1</v>
      </c>
      <c r="D490" s="42">
        <v>2132</v>
      </c>
      <c r="E490" s="40">
        <f t="shared" si="14"/>
        <v>852.80000000000007</v>
      </c>
    </row>
    <row r="491" spans="1:5" x14ac:dyDescent="0.2">
      <c r="A491" s="11" t="s">
        <v>1970</v>
      </c>
      <c r="B491" s="11" t="s">
        <v>1348</v>
      </c>
      <c r="C491" s="12">
        <v>1</v>
      </c>
      <c r="D491" s="42">
        <v>2495</v>
      </c>
      <c r="E491" s="40">
        <f t="shared" si="14"/>
        <v>998</v>
      </c>
    </row>
    <row r="492" spans="1:5" x14ac:dyDescent="0.2">
      <c r="A492" s="11" t="s">
        <v>1971</v>
      </c>
      <c r="B492" s="11" t="s">
        <v>1348</v>
      </c>
      <c r="C492" s="12">
        <v>1</v>
      </c>
      <c r="D492" s="42">
        <v>3355</v>
      </c>
      <c r="E492" s="40">
        <f t="shared" si="14"/>
        <v>1342</v>
      </c>
    </row>
    <row r="494" spans="1:5" x14ac:dyDescent="0.2">
      <c r="A494" s="53" t="s">
        <v>613</v>
      </c>
      <c r="B494" s="53"/>
      <c r="C494" s="53"/>
      <c r="D494" s="53"/>
      <c r="E494" s="53"/>
    </row>
    <row r="495" spans="1:5" x14ac:dyDescent="0.2">
      <c r="A495" s="9" t="s">
        <v>2152</v>
      </c>
      <c r="B495" s="9" t="s">
        <v>1257</v>
      </c>
      <c r="C495" s="18" t="s">
        <v>1</v>
      </c>
      <c r="D495" s="43" t="s">
        <v>1986</v>
      </c>
      <c r="E495" s="39" t="s">
        <v>1987</v>
      </c>
    </row>
    <row r="496" spans="1:5" x14ac:dyDescent="0.2">
      <c r="A496" s="11" t="s">
        <v>1682</v>
      </c>
      <c r="B496" s="11" t="s">
        <v>1348</v>
      </c>
      <c r="C496" s="12">
        <v>1</v>
      </c>
      <c r="D496" s="42">
        <v>1584</v>
      </c>
      <c r="E496" s="40">
        <f>D496*0.4</f>
        <v>633.6</v>
      </c>
    </row>
    <row r="497" spans="1:5" x14ac:dyDescent="0.2">
      <c r="A497" s="11" t="s">
        <v>615</v>
      </c>
      <c r="B497" s="11" t="s">
        <v>1348</v>
      </c>
      <c r="C497" s="12">
        <v>4</v>
      </c>
      <c r="D497" s="42">
        <v>1762</v>
      </c>
      <c r="E497" s="40">
        <f t="shared" ref="E497:E510" si="15">D497*0.4</f>
        <v>704.80000000000007</v>
      </c>
    </row>
    <row r="498" spans="1:5" x14ac:dyDescent="0.2">
      <c r="A498" s="11" t="s">
        <v>1693</v>
      </c>
      <c r="B498" s="11" t="s">
        <v>1348</v>
      </c>
      <c r="C498" s="12">
        <v>5</v>
      </c>
      <c r="D498" s="42">
        <v>1762</v>
      </c>
      <c r="E498" s="40">
        <f t="shared" si="15"/>
        <v>704.80000000000007</v>
      </c>
    </row>
    <row r="499" spans="1:5" x14ac:dyDescent="0.2">
      <c r="A499" s="11" t="s">
        <v>616</v>
      </c>
      <c r="B499" s="11" t="s">
        <v>1348</v>
      </c>
      <c r="C499" s="12">
        <v>7</v>
      </c>
      <c r="D499" s="42">
        <v>2021</v>
      </c>
      <c r="E499" s="40">
        <f t="shared" si="15"/>
        <v>808.40000000000009</v>
      </c>
    </row>
    <row r="500" spans="1:5" x14ac:dyDescent="0.2">
      <c r="A500" s="11" t="s">
        <v>1696</v>
      </c>
      <c r="B500" s="11" t="s">
        <v>1348</v>
      </c>
      <c r="C500" s="12">
        <v>1</v>
      </c>
      <c r="D500" s="42">
        <v>2021</v>
      </c>
      <c r="E500" s="40">
        <f t="shared" si="15"/>
        <v>808.40000000000009</v>
      </c>
    </row>
    <row r="501" spans="1:5" x14ac:dyDescent="0.2">
      <c r="A501" s="11" t="s">
        <v>618</v>
      </c>
      <c r="B501" s="11" t="s">
        <v>1348</v>
      </c>
      <c r="C501" s="12">
        <v>1</v>
      </c>
      <c r="D501" s="42">
        <v>2510</v>
      </c>
      <c r="E501" s="40">
        <f t="shared" si="15"/>
        <v>1004</v>
      </c>
    </row>
    <row r="502" spans="1:5" x14ac:dyDescent="0.2">
      <c r="A502" s="11" t="s">
        <v>619</v>
      </c>
      <c r="B502" s="11" t="s">
        <v>1348</v>
      </c>
      <c r="C502" s="12">
        <v>1</v>
      </c>
      <c r="D502" s="42">
        <v>2510</v>
      </c>
      <c r="E502" s="40">
        <f t="shared" si="15"/>
        <v>1004</v>
      </c>
    </row>
    <row r="503" spans="1:5" x14ac:dyDescent="0.2">
      <c r="A503" s="11" t="s">
        <v>1695</v>
      </c>
      <c r="B503" s="11" t="s">
        <v>1348</v>
      </c>
      <c r="C503" s="12">
        <v>7</v>
      </c>
      <c r="D503" s="42">
        <v>2989</v>
      </c>
      <c r="E503" s="40">
        <f t="shared" si="15"/>
        <v>1195.6000000000001</v>
      </c>
    </row>
    <row r="504" spans="1:5" x14ac:dyDescent="0.2">
      <c r="A504" s="11" t="s">
        <v>621</v>
      </c>
      <c r="B504" s="11" t="s">
        <v>1348</v>
      </c>
      <c r="C504" s="12">
        <v>5</v>
      </c>
      <c r="D504" s="42">
        <v>4368</v>
      </c>
      <c r="E504" s="40">
        <f t="shared" si="15"/>
        <v>1747.2</v>
      </c>
    </row>
    <row r="505" spans="1:5" x14ac:dyDescent="0.2">
      <c r="A505" s="11" t="s">
        <v>1686</v>
      </c>
      <c r="B505" s="11" t="s">
        <v>1348</v>
      </c>
      <c r="C505" s="12">
        <v>11</v>
      </c>
      <c r="D505" s="42">
        <v>706</v>
      </c>
      <c r="E505" s="40">
        <f t="shared" si="15"/>
        <v>282.40000000000003</v>
      </c>
    </row>
    <row r="506" spans="1:5" x14ac:dyDescent="0.2">
      <c r="A506" s="11" t="s">
        <v>1687</v>
      </c>
      <c r="B506" s="11" t="s">
        <v>1348</v>
      </c>
      <c r="C506" s="12">
        <v>2</v>
      </c>
      <c r="D506" s="42">
        <v>706</v>
      </c>
      <c r="E506" s="40">
        <f t="shared" si="15"/>
        <v>282.40000000000003</v>
      </c>
    </row>
    <row r="507" spans="1:5" x14ac:dyDescent="0.2">
      <c r="A507" s="11" t="s">
        <v>623</v>
      </c>
      <c r="B507" s="11" t="s">
        <v>1348</v>
      </c>
      <c r="C507" s="12">
        <v>4</v>
      </c>
      <c r="D507" s="42">
        <v>9035</v>
      </c>
      <c r="E507" s="40">
        <f t="shared" si="15"/>
        <v>3614</v>
      </c>
    </row>
    <row r="508" spans="1:5" x14ac:dyDescent="0.2">
      <c r="A508" s="11" t="s">
        <v>1681</v>
      </c>
      <c r="B508" s="11" t="s">
        <v>1348</v>
      </c>
      <c r="C508" s="12">
        <v>18</v>
      </c>
      <c r="D508" s="42">
        <v>1082</v>
      </c>
      <c r="E508" s="40">
        <f t="shared" si="15"/>
        <v>432.8</v>
      </c>
    </row>
    <row r="509" spans="1:5" x14ac:dyDescent="0.2">
      <c r="A509" s="11" t="s">
        <v>1690</v>
      </c>
      <c r="B509" s="11" t="s">
        <v>1348</v>
      </c>
      <c r="C509" s="12">
        <v>5</v>
      </c>
      <c r="D509" s="42">
        <v>1187</v>
      </c>
      <c r="E509" s="40">
        <f t="shared" si="15"/>
        <v>474.8</v>
      </c>
    </row>
    <row r="510" spans="1:5" x14ac:dyDescent="0.2">
      <c r="A510" s="11" t="s">
        <v>1689</v>
      </c>
      <c r="B510" s="11" t="s">
        <v>1348</v>
      </c>
      <c r="C510" s="12">
        <v>9</v>
      </c>
      <c r="D510" s="42">
        <v>1187</v>
      </c>
      <c r="E510" s="40">
        <f t="shared" si="15"/>
        <v>474.8</v>
      </c>
    </row>
    <row r="511" spans="1:5" x14ac:dyDescent="0.2">
      <c r="A511" s="4"/>
      <c r="B511" s="4"/>
      <c r="C511" s="5"/>
    </row>
    <row r="512" spans="1:5" x14ac:dyDescent="0.2">
      <c r="A512" s="9" t="s">
        <v>2153</v>
      </c>
      <c r="B512" s="9" t="s">
        <v>1257</v>
      </c>
      <c r="C512" s="18" t="s">
        <v>1</v>
      </c>
      <c r="D512" s="43" t="s">
        <v>1986</v>
      </c>
      <c r="E512" s="39" t="s">
        <v>1987</v>
      </c>
    </row>
    <row r="513" spans="1:5" x14ac:dyDescent="0.2">
      <c r="A513" s="11" t="s">
        <v>614</v>
      </c>
      <c r="B513" s="11" t="s">
        <v>1348</v>
      </c>
      <c r="C513" s="12">
        <v>2</v>
      </c>
      <c r="D513" s="42">
        <v>856</v>
      </c>
      <c r="E513" s="40">
        <f>D513*0.4</f>
        <v>342.40000000000003</v>
      </c>
    </row>
    <row r="514" spans="1:5" x14ac:dyDescent="0.2">
      <c r="A514" s="11" t="s">
        <v>1677</v>
      </c>
      <c r="B514" s="11" t="s">
        <v>1262</v>
      </c>
      <c r="C514" s="12">
        <v>2</v>
      </c>
      <c r="D514" s="42"/>
      <c r="E514" s="40">
        <f t="shared" ref="E514:E527" si="16">D514*0.4</f>
        <v>0</v>
      </c>
    </row>
    <row r="515" spans="1:5" x14ac:dyDescent="0.2">
      <c r="A515" s="11" t="s">
        <v>1691</v>
      </c>
      <c r="B515" s="11" t="s">
        <v>1348</v>
      </c>
      <c r="C515" s="12">
        <v>7</v>
      </c>
      <c r="D515" s="42">
        <v>1233</v>
      </c>
      <c r="E515" s="40">
        <f t="shared" si="16"/>
        <v>493.20000000000005</v>
      </c>
    </row>
    <row r="516" spans="1:5" x14ac:dyDescent="0.2">
      <c r="A516" s="11" t="s">
        <v>1692</v>
      </c>
      <c r="B516" s="11" t="s">
        <v>1348</v>
      </c>
      <c r="C516" s="12">
        <v>1</v>
      </c>
      <c r="D516" s="42">
        <v>1233</v>
      </c>
      <c r="E516" s="40">
        <f t="shared" si="16"/>
        <v>493.20000000000005</v>
      </c>
    </row>
    <row r="517" spans="1:5" x14ac:dyDescent="0.2">
      <c r="A517" s="11" t="s">
        <v>1684</v>
      </c>
      <c r="B517" s="11" t="s">
        <v>1262</v>
      </c>
      <c r="C517" s="12">
        <v>3</v>
      </c>
      <c r="D517" s="42"/>
      <c r="E517" s="40">
        <f t="shared" si="16"/>
        <v>0</v>
      </c>
    </row>
    <row r="518" spans="1:5" x14ac:dyDescent="0.2">
      <c r="A518" s="11" t="s">
        <v>1680</v>
      </c>
      <c r="B518" s="11" t="s">
        <v>1348</v>
      </c>
      <c r="C518" s="12">
        <v>2</v>
      </c>
      <c r="D518" s="42">
        <v>1517</v>
      </c>
      <c r="E518" s="40">
        <f t="shared" si="16"/>
        <v>606.80000000000007</v>
      </c>
    </row>
    <row r="519" spans="1:5" x14ac:dyDescent="0.2">
      <c r="A519" s="11" t="s">
        <v>1688</v>
      </c>
      <c r="B519" s="11" t="s">
        <v>1348</v>
      </c>
      <c r="C519" s="12">
        <v>60</v>
      </c>
      <c r="D519" s="42">
        <v>1517</v>
      </c>
      <c r="E519" s="40">
        <f t="shared" si="16"/>
        <v>606.80000000000007</v>
      </c>
    </row>
    <row r="520" spans="1:5" x14ac:dyDescent="0.2">
      <c r="A520" s="11" t="s">
        <v>617</v>
      </c>
      <c r="B520" s="11" t="s">
        <v>1348</v>
      </c>
      <c r="C520" s="12">
        <v>2</v>
      </c>
      <c r="D520" s="42">
        <v>1517</v>
      </c>
      <c r="E520" s="40">
        <f t="shared" si="16"/>
        <v>606.80000000000007</v>
      </c>
    </row>
    <row r="521" spans="1:5" x14ac:dyDescent="0.2">
      <c r="A521" s="11" t="s">
        <v>1679</v>
      </c>
      <c r="B521" s="11" t="s">
        <v>1262</v>
      </c>
      <c r="C521" s="12">
        <v>5</v>
      </c>
      <c r="D521" s="42"/>
      <c r="E521" s="40">
        <f t="shared" si="16"/>
        <v>0</v>
      </c>
    </row>
    <row r="522" spans="1:5" x14ac:dyDescent="0.2">
      <c r="A522" s="11" t="s">
        <v>1694</v>
      </c>
      <c r="B522" s="11" t="s">
        <v>1348</v>
      </c>
      <c r="C522" s="12">
        <v>41</v>
      </c>
      <c r="D522" s="42">
        <v>1767</v>
      </c>
      <c r="E522" s="40">
        <f t="shared" si="16"/>
        <v>706.80000000000007</v>
      </c>
    </row>
    <row r="523" spans="1:5" x14ac:dyDescent="0.2">
      <c r="A523" s="11" t="s">
        <v>1678</v>
      </c>
      <c r="B523" s="11" t="s">
        <v>1262</v>
      </c>
      <c r="C523" s="12">
        <v>1</v>
      </c>
      <c r="D523" s="42"/>
      <c r="E523" s="40">
        <f t="shared" si="16"/>
        <v>0</v>
      </c>
    </row>
    <row r="524" spans="1:5" x14ac:dyDescent="0.2">
      <c r="A524" s="11" t="s">
        <v>622</v>
      </c>
      <c r="B524" s="11" t="s">
        <v>1348</v>
      </c>
      <c r="C524" s="12">
        <v>15</v>
      </c>
      <c r="D524" s="42">
        <v>706</v>
      </c>
      <c r="E524" s="40">
        <f t="shared" si="16"/>
        <v>282.40000000000003</v>
      </c>
    </row>
    <row r="525" spans="1:5" x14ac:dyDescent="0.2">
      <c r="A525" s="11" t="s">
        <v>1685</v>
      </c>
      <c r="B525" s="11" t="s">
        <v>1348</v>
      </c>
      <c r="C525" s="12">
        <v>1</v>
      </c>
      <c r="D525" s="42">
        <v>4704</v>
      </c>
      <c r="E525" s="40">
        <f t="shared" si="16"/>
        <v>1881.6000000000001</v>
      </c>
    </row>
    <row r="526" spans="1:5" x14ac:dyDescent="0.2">
      <c r="A526" s="11" t="s">
        <v>1683</v>
      </c>
      <c r="B526" s="11" t="s">
        <v>1348</v>
      </c>
      <c r="C526" s="12">
        <v>1</v>
      </c>
      <c r="D526" s="42">
        <v>6141</v>
      </c>
      <c r="E526" s="40">
        <f t="shared" si="16"/>
        <v>2456.4</v>
      </c>
    </row>
    <row r="527" spans="1:5" x14ac:dyDescent="0.2">
      <c r="A527" s="11" t="s">
        <v>624</v>
      </c>
      <c r="B527" s="11" t="s">
        <v>1348</v>
      </c>
      <c r="C527" s="12">
        <v>1</v>
      </c>
      <c r="D527" s="42">
        <v>756</v>
      </c>
      <c r="E527" s="40">
        <f t="shared" si="16"/>
        <v>302.40000000000003</v>
      </c>
    </row>
    <row r="529" spans="1:5" x14ac:dyDescent="0.2">
      <c r="A529" s="9" t="s">
        <v>2154</v>
      </c>
      <c r="B529" s="9" t="s">
        <v>1257</v>
      </c>
      <c r="C529" s="18" t="s">
        <v>1</v>
      </c>
      <c r="D529" s="43" t="s">
        <v>1986</v>
      </c>
      <c r="E529" s="39" t="s">
        <v>1987</v>
      </c>
    </row>
    <row r="530" spans="1:5" x14ac:dyDescent="0.2">
      <c r="A530" s="11" t="s">
        <v>620</v>
      </c>
      <c r="B530" s="11" t="s">
        <v>1348</v>
      </c>
      <c r="C530" s="12">
        <v>1</v>
      </c>
      <c r="D530" s="42">
        <v>19307</v>
      </c>
      <c r="E530" s="40">
        <f>D530*0.4</f>
        <v>7722.8</v>
      </c>
    </row>
    <row r="531" spans="1:5" x14ac:dyDescent="0.2">
      <c r="A531" s="32"/>
      <c r="B531" s="32"/>
      <c r="C531" s="33"/>
      <c r="D531" s="46"/>
      <c r="E531" s="47"/>
    </row>
    <row r="532" spans="1:5" x14ac:dyDescent="0.2">
      <c r="A532" s="53" t="s">
        <v>712</v>
      </c>
      <c r="B532" s="53"/>
      <c r="C532" s="53"/>
      <c r="D532" s="53"/>
      <c r="E532" s="53"/>
    </row>
    <row r="533" spans="1:5" x14ac:dyDescent="0.2">
      <c r="A533" s="9" t="s">
        <v>712</v>
      </c>
      <c r="B533" s="43" t="s">
        <v>1257</v>
      </c>
      <c r="C533" s="18" t="s">
        <v>1</v>
      </c>
      <c r="D533" s="42"/>
      <c r="E533" s="39" t="s">
        <v>1987</v>
      </c>
    </row>
    <row r="534" spans="1:5" x14ac:dyDescent="0.2">
      <c r="A534" s="11" t="s">
        <v>713</v>
      </c>
      <c r="B534" s="42" t="s">
        <v>1348</v>
      </c>
      <c r="C534" s="12">
        <v>10</v>
      </c>
      <c r="D534" s="42"/>
      <c r="E534" s="40">
        <v>515</v>
      </c>
    </row>
    <row r="535" spans="1:5" x14ac:dyDescent="0.2">
      <c r="A535" s="11" t="s">
        <v>714</v>
      </c>
      <c r="B535" s="42" t="s">
        <v>1348</v>
      </c>
      <c r="C535" s="12">
        <v>24</v>
      </c>
      <c r="D535" s="42"/>
      <c r="E535" s="40">
        <v>642</v>
      </c>
    </row>
    <row r="536" spans="1:5" x14ac:dyDescent="0.2">
      <c r="A536" s="11" t="s">
        <v>715</v>
      </c>
      <c r="B536" s="42" t="s">
        <v>1348</v>
      </c>
      <c r="C536" s="12">
        <v>1</v>
      </c>
      <c r="D536" s="42"/>
      <c r="E536" s="40">
        <v>686</v>
      </c>
    </row>
    <row r="537" spans="1:5" x14ac:dyDescent="0.2">
      <c r="A537" s="11" t="s">
        <v>716</v>
      </c>
      <c r="B537" s="42" t="s">
        <v>1348</v>
      </c>
      <c r="C537" s="12">
        <v>3</v>
      </c>
      <c r="D537" s="42"/>
      <c r="E537" s="40">
        <v>769</v>
      </c>
    </row>
    <row r="538" spans="1:5" x14ac:dyDescent="0.2">
      <c r="A538" s="11" t="s">
        <v>717</v>
      </c>
      <c r="B538" s="42" t="s">
        <v>1348</v>
      </c>
      <c r="C538" s="12">
        <v>22</v>
      </c>
      <c r="D538" s="42"/>
      <c r="E538" s="40">
        <v>1352</v>
      </c>
    </row>
    <row r="539" spans="1:5" x14ac:dyDescent="0.2">
      <c r="A539" s="11" t="s">
        <v>718</v>
      </c>
      <c r="B539" s="42" t="s">
        <v>1348</v>
      </c>
      <c r="C539" s="12">
        <v>1</v>
      </c>
      <c r="D539" s="42"/>
      <c r="E539" s="40">
        <v>1636</v>
      </c>
    </row>
    <row r="540" spans="1:5" x14ac:dyDescent="0.2">
      <c r="A540" s="11" t="s">
        <v>719</v>
      </c>
      <c r="B540" s="42" t="s">
        <v>1348</v>
      </c>
      <c r="C540" s="12">
        <v>2</v>
      </c>
      <c r="D540" s="42"/>
      <c r="E540" s="40"/>
    </row>
    <row r="541" spans="1:5" x14ac:dyDescent="0.2">
      <c r="A541" s="11" t="s">
        <v>720</v>
      </c>
      <c r="B541" s="42" t="s">
        <v>1348</v>
      </c>
      <c r="C541" s="12">
        <v>1</v>
      </c>
      <c r="D541" s="42"/>
      <c r="E541" s="40"/>
    </row>
    <row r="542" spans="1:5" x14ac:dyDescent="0.2">
      <c r="A542" s="11" t="s">
        <v>1860</v>
      </c>
      <c r="B542" s="42" t="s">
        <v>1348</v>
      </c>
      <c r="C542" s="12">
        <v>5</v>
      </c>
      <c r="D542" s="42"/>
      <c r="E542" s="40">
        <v>341</v>
      </c>
    </row>
    <row r="543" spans="1:5" x14ac:dyDescent="0.2">
      <c r="A543" s="11" t="s">
        <v>721</v>
      </c>
      <c r="B543" s="42" t="s">
        <v>1348</v>
      </c>
      <c r="C543" s="12">
        <v>1</v>
      </c>
      <c r="D543" s="42"/>
      <c r="E543" s="40"/>
    </row>
    <row r="544" spans="1:5" x14ac:dyDescent="0.2">
      <c r="A544" s="11" t="s">
        <v>722</v>
      </c>
      <c r="B544" s="42" t="s">
        <v>1348</v>
      </c>
      <c r="C544" s="12">
        <v>185</v>
      </c>
      <c r="D544" s="42"/>
      <c r="E544" s="40">
        <v>122</v>
      </c>
    </row>
    <row r="545" spans="1:5" x14ac:dyDescent="0.2">
      <c r="A545" s="11" t="s">
        <v>723</v>
      </c>
      <c r="B545" s="42" t="s">
        <v>1348</v>
      </c>
      <c r="C545" s="12">
        <v>60</v>
      </c>
      <c r="D545" s="42"/>
      <c r="E545" s="40">
        <v>85</v>
      </c>
    </row>
    <row r="546" spans="1:5" x14ac:dyDescent="0.2">
      <c r="A546" s="11" t="s">
        <v>724</v>
      </c>
      <c r="B546" s="42" t="s">
        <v>1348</v>
      </c>
      <c r="C546" s="12">
        <v>3</v>
      </c>
      <c r="D546" s="42"/>
      <c r="E546" s="40">
        <v>148</v>
      </c>
    </row>
    <row r="547" spans="1:5" x14ac:dyDescent="0.2">
      <c r="A547" s="11" t="s">
        <v>725</v>
      </c>
      <c r="B547" s="42" t="s">
        <v>1348</v>
      </c>
      <c r="C547" s="12">
        <v>2</v>
      </c>
      <c r="D547" s="42"/>
      <c r="E547" s="40">
        <v>148</v>
      </c>
    </row>
    <row r="548" spans="1:5" x14ac:dyDescent="0.2">
      <c r="A548" s="11" t="s">
        <v>726</v>
      </c>
      <c r="B548" s="42" t="s">
        <v>1348</v>
      </c>
      <c r="C548" s="12">
        <v>16</v>
      </c>
      <c r="D548" s="42"/>
      <c r="E548" s="40">
        <v>225</v>
      </c>
    </row>
    <row r="549" spans="1:5" x14ac:dyDescent="0.2">
      <c r="A549" s="11" t="s">
        <v>727</v>
      </c>
      <c r="B549" s="42" t="s">
        <v>1348</v>
      </c>
      <c r="C549" s="12">
        <v>9</v>
      </c>
      <c r="D549" s="42"/>
      <c r="E549" s="40">
        <v>225</v>
      </c>
    </row>
    <row r="550" spans="1:5" x14ac:dyDescent="0.2">
      <c r="A550" s="11" t="s">
        <v>728</v>
      </c>
      <c r="B550" s="42" t="s">
        <v>1348</v>
      </c>
      <c r="C550" s="12">
        <v>12</v>
      </c>
      <c r="D550" s="42"/>
      <c r="E550" s="40">
        <v>225</v>
      </c>
    </row>
    <row r="551" spans="1:5" x14ac:dyDescent="0.2">
      <c r="A551" s="11" t="s">
        <v>729</v>
      </c>
      <c r="B551" s="42" t="s">
        <v>1348</v>
      </c>
      <c r="C551" s="12">
        <v>6</v>
      </c>
      <c r="D551" s="42"/>
      <c r="E551" s="40">
        <v>225</v>
      </c>
    </row>
    <row r="552" spans="1:5" x14ac:dyDescent="0.2">
      <c r="A552" s="11" t="s">
        <v>730</v>
      </c>
      <c r="B552" s="42" t="s">
        <v>1348</v>
      </c>
      <c r="C552" s="12">
        <v>3</v>
      </c>
      <c r="D552" s="42"/>
      <c r="E552" s="40">
        <v>282</v>
      </c>
    </row>
    <row r="553" spans="1:5" x14ac:dyDescent="0.2">
      <c r="A553" s="11" t="s">
        <v>731</v>
      </c>
      <c r="B553" s="42" t="s">
        <v>1348</v>
      </c>
      <c r="C553" s="12">
        <v>142</v>
      </c>
      <c r="D553" s="42"/>
      <c r="E553" s="40">
        <v>282</v>
      </c>
    </row>
    <row r="554" spans="1:5" x14ac:dyDescent="0.2">
      <c r="A554" s="11" t="s">
        <v>732</v>
      </c>
      <c r="B554" s="42" t="s">
        <v>1348</v>
      </c>
      <c r="C554" s="12">
        <v>5</v>
      </c>
      <c r="D554" s="42"/>
      <c r="E554" s="40">
        <v>360</v>
      </c>
    </row>
    <row r="556" spans="1:5" x14ac:dyDescent="0.2">
      <c r="A556" s="53" t="s">
        <v>57</v>
      </c>
      <c r="B556" s="53"/>
      <c r="C556" s="53"/>
      <c r="D556" s="53"/>
      <c r="E556" s="53"/>
    </row>
    <row r="557" spans="1:5" x14ac:dyDescent="0.2">
      <c r="A557" s="9" t="s">
        <v>2126</v>
      </c>
      <c r="B557" s="9" t="s">
        <v>1257</v>
      </c>
      <c r="C557" s="18" t="s">
        <v>1</v>
      </c>
      <c r="D557" s="43" t="s">
        <v>1986</v>
      </c>
      <c r="E557" s="39" t="s">
        <v>1987</v>
      </c>
    </row>
    <row r="558" spans="1:5" x14ac:dyDescent="0.2">
      <c r="A558" s="11" t="s">
        <v>1248</v>
      </c>
      <c r="B558" s="11" t="s">
        <v>1258</v>
      </c>
      <c r="C558" s="12">
        <v>2</v>
      </c>
      <c r="D558" s="42">
        <v>1364</v>
      </c>
      <c r="E558" s="40">
        <f>D558*0.4</f>
        <v>545.6</v>
      </c>
    </row>
    <row r="559" spans="1:5" x14ac:dyDescent="0.2">
      <c r="A559" s="11" t="s">
        <v>58</v>
      </c>
      <c r="B559" s="11" t="s">
        <v>1258</v>
      </c>
      <c r="C559" s="12">
        <v>22</v>
      </c>
      <c r="D559" s="42">
        <v>1440</v>
      </c>
      <c r="E559" s="40">
        <f t="shared" ref="E559:E573" si="17">D559*0.4</f>
        <v>576</v>
      </c>
    </row>
    <row r="560" spans="1:5" x14ac:dyDescent="0.2">
      <c r="A560" s="11" t="s">
        <v>59</v>
      </c>
      <c r="B560" s="11" t="s">
        <v>1258</v>
      </c>
      <c r="C560" s="12">
        <v>1</v>
      </c>
      <c r="D560" s="42">
        <v>2134</v>
      </c>
      <c r="E560" s="40">
        <f t="shared" si="17"/>
        <v>853.6</v>
      </c>
    </row>
    <row r="561" spans="1:5" x14ac:dyDescent="0.2">
      <c r="A561" s="11" t="s">
        <v>60</v>
      </c>
      <c r="B561" s="11" t="s">
        <v>1258</v>
      </c>
      <c r="C561" s="12">
        <v>10</v>
      </c>
      <c r="D561" s="42">
        <v>2134</v>
      </c>
      <c r="E561" s="40">
        <f t="shared" si="17"/>
        <v>853.6</v>
      </c>
    </row>
    <row r="562" spans="1:5" x14ac:dyDescent="0.2">
      <c r="A562" s="11" t="s">
        <v>61</v>
      </c>
      <c r="B562" s="11" t="s">
        <v>1258</v>
      </c>
      <c r="C562" s="12">
        <v>72</v>
      </c>
      <c r="D562" s="42">
        <v>2195</v>
      </c>
      <c r="E562" s="40">
        <f t="shared" si="17"/>
        <v>878</v>
      </c>
    </row>
    <row r="563" spans="1:5" x14ac:dyDescent="0.2">
      <c r="A563" s="11" t="s">
        <v>1252</v>
      </c>
      <c r="B563" s="11" t="s">
        <v>1258</v>
      </c>
      <c r="C563" s="12">
        <v>12</v>
      </c>
      <c r="D563" s="42">
        <v>2195</v>
      </c>
      <c r="E563" s="40">
        <f t="shared" si="17"/>
        <v>878</v>
      </c>
    </row>
    <row r="564" spans="1:5" x14ac:dyDescent="0.2">
      <c r="A564" s="11" t="s">
        <v>1253</v>
      </c>
      <c r="B564" s="11" t="s">
        <v>1258</v>
      </c>
      <c r="C564" s="12">
        <v>18</v>
      </c>
      <c r="D564" s="42"/>
      <c r="E564" s="40">
        <f t="shared" si="17"/>
        <v>0</v>
      </c>
    </row>
    <row r="565" spans="1:5" x14ac:dyDescent="0.2">
      <c r="A565" s="11" t="s">
        <v>63</v>
      </c>
      <c r="B565" s="11" t="s">
        <v>1258</v>
      </c>
      <c r="C565" s="12">
        <v>1</v>
      </c>
      <c r="D565" s="42">
        <v>2343</v>
      </c>
      <c r="E565" s="40">
        <f t="shared" si="17"/>
        <v>937.2</v>
      </c>
    </row>
    <row r="566" spans="1:5" x14ac:dyDescent="0.2">
      <c r="A566" s="11" t="s">
        <v>62</v>
      </c>
      <c r="B566" s="11" t="s">
        <v>1258</v>
      </c>
      <c r="C566" s="12">
        <v>43</v>
      </c>
      <c r="D566" s="42">
        <v>2343</v>
      </c>
      <c r="E566" s="40">
        <f t="shared" si="17"/>
        <v>937.2</v>
      </c>
    </row>
    <row r="567" spans="1:5" x14ac:dyDescent="0.2">
      <c r="A567" s="11" t="s">
        <v>64</v>
      </c>
      <c r="B567" s="11" t="s">
        <v>1258</v>
      </c>
      <c r="C567" s="12">
        <v>1</v>
      </c>
      <c r="D567" s="42">
        <v>2468</v>
      </c>
      <c r="E567" s="40">
        <f t="shared" si="17"/>
        <v>987.2</v>
      </c>
    </row>
    <row r="568" spans="1:5" x14ac:dyDescent="0.2">
      <c r="A568" s="11" t="s">
        <v>65</v>
      </c>
      <c r="B568" s="11" t="s">
        <v>1258</v>
      </c>
      <c r="C568" s="12">
        <v>44</v>
      </c>
      <c r="D568" s="42">
        <v>2468</v>
      </c>
      <c r="E568" s="40">
        <f t="shared" si="17"/>
        <v>987.2</v>
      </c>
    </row>
    <row r="569" spans="1:5" x14ac:dyDescent="0.2">
      <c r="A569" s="11" t="s">
        <v>66</v>
      </c>
      <c r="B569" s="11" t="s">
        <v>1258</v>
      </c>
      <c r="C569" s="12">
        <v>24</v>
      </c>
      <c r="D569" s="42">
        <v>2664</v>
      </c>
      <c r="E569" s="40">
        <f t="shared" si="17"/>
        <v>1065.6000000000001</v>
      </c>
    </row>
    <row r="570" spans="1:5" x14ac:dyDescent="0.2">
      <c r="A570" s="11" t="s">
        <v>1255</v>
      </c>
      <c r="B570" s="11" t="s">
        <v>1258</v>
      </c>
      <c r="C570" s="12">
        <v>1</v>
      </c>
      <c r="D570" s="42"/>
      <c r="E570" s="40">
        <f t="shared" si="17"/>
        <v>0</v>
      </c>
    </row>
    <row r="571" spans="1:5" x14ac:dyDescent="0.2">
      <c r="A571" s="11" t="s">
        <v>67</v>
      </c>
      <c r="B571" s="11" t="s">
        <v>1258</v>
      </c>
      <c r="C571" s="12">
        <v>14</v>
      </c>
      <c r="D571" s="42">
        <v>3521</v>
      </c>
      <c r="E571" s="40">
        <f t="shared" si="17"/>
        <v>1408.4</v>
      </c>
    </row>
    <row r="572" spans="1:5" x14ac:dyDescent="0.2">
      <c r="A572" s="11" t="s">
        <v>1256</v>
      </c>
      <c r="B572" s="11" t="s">
        <v>1258</v>
      </c>
      <c r="C572" s="12">
        <v>18</v>
      </c>
      <c r="D572" s="42"/>
      <c r="E572" s="40">
        <f t="shared" si="17"/>
        <v>0</v>
      </c>
    </row>
    <row r="573" spans="1:5" x14ac:dyDescent="0.2">
      <c r="A573" s="11" t="s">
        <v>1245</v>
      </c>
      <c r="B573" s="11" t="s">
        <v>1258</v>
      </c>
      <c r="C573" s="12">
        <v>17</v>
      </c>
      <c r="D573" s="42">
        <v>5541</v>
      </c>
      <c r="E573" s="40">
        <f t="shared" si="17"/>
        <v>2216.4</v>
      </c>
    </row>
    <row r="574" spans="1:5" x14ac:dyDescent="0.2">
      <c r="A574" s="11" t="s">
        <v>1270</v>
      </c>
      <c r="B574" s="11" t="s">
        <v>1259</v>
      </c>
      <c r="C574" s="12">
        <v>1</v>
      </c>
      <c r="D574" s="42">
        <v>7258</v>
      </c>
      <c r="E574" s="40">
        <f>D574*0.15</f>
        <v>1088.7</v>
      </c>
    </row>
    <row r="575" spans="1:5" x14ac:dyDescent="0.2">
      <c r="A575" s="11" t="s">
        <v>68</v>
      </c>
      <c r="B575" s="11" t="s">
        <v>1258</v>
      </c>
      <c r="C575" s="12">
        <v>1</v>
      </c>
      <c r="D575" s="42">
        <v>8072</v>
      </c>
      <c r="E575" s="40">
        <f>D575*0.4</f>
        <v>3228.8</v>
      </c>
    </row>
    <row r="576" spans="1:5" x14ac:dyDescent="0.2">
      <c r="A576" s="11" t="s">
        <v>69</v>
      </c>
      <c r="B576" s="11" t="s">
        <v>1258</v>
      </c>
      <c r="C576" s="12">
        <v>9</v>
      </c>
      <c r="D576" s="42">
        <v>8072</v>
      </c>
      <c r="E576" s="40">
        <f t="shared" ref="E576:E592" si="18">D576*0.4</f>
        <v>3228.8</v>
      </c>
    </row>
    <row r="577" spans="1:5" x14ac:dyDescent="0.2">
      <c r="A577" s="11" t="s">
        <v>1249</v>
      </c>
      <c r="B577" s="11" t="s">
        <v>1258</v>
      </c>
      <c r="C577" s="12">
        <v>7</v>
      </c>
      <c r="D577" s="42">
        <v>9834</v>
      </c>
      <c r="E577" s="40">
        <f t="shared" si="18"/>
        <v>3933.6000000000004</v>
      </c>
    </row>
    <row r="578" spans="1:5" x14ac:dyDescent="0.2">
      <c r="A578" s="11" t="s">
        <v>70</v>
      </c>
      <c r="B578" s="11" t="s">
        <v>1258</v>
      </c>
      <c r="C578" s="12">
        <v>5</v>
      </c>
      <c r="D578" s="42">
        <v>10777</v>
      </c>
      <c r="E578" s="40">
        <f t="shared" si="18"/>
        <v>4310.8</v>
      </c>
    </row>
    <row r="579" spans="1:5" x14ac:dyDescent="0.2">
      <c r="A579" s="11" t="s">
        <v>1254</v>
      </c>
      <c r="B579" s="11" t="s">
        <v>1258</v>
      </c>
      <c r="C579" s="12">
        <v>1</v>
      </c>
      <c r="D579" s="42">
        <v>10777</v>
      </c>
      <c r="E579" s="40">
        <f t="shared" si="18"/>
        <v>4310.8</v>
      </c>
    </row>
    <row r="580" spans="1:5" x14ac:dyDescent="0.2">
      <c r="A580" s="11" t="s">
        <v>1250</v>
      </c>
      <c r="B580" s="11" t="s">
        <v>1258</v>
      </c>
      <c r="C580" s="12">
        <v>1</v>
      </c>
      <c r="D580" s="42">
        <v>10777</v>
      </c>
      <c r="E580" s="40">
        <f t="shared" si="18"/>
        <v>4310.8</v>
      </c>
    </row>
    <row r="581" spans="1:5" x14ac:dyDescent="0.2">
      <c r="A581" s="11" t="s">
        <v>71</v>
      </c>
      <c r="B581" s="11" t="s">
        <v>1258</v>
      </c>
      <c r="C581" s="12">
        <v>1</v>
      </c>
      <c r="D581" s="42">
        <v>12068</v>
      </c>
      <c r="E581" s="40">
        <f t="shared" si="18"/>
        <v>4827.2</v>
      </c>
    </row>
    <row r="582" spans="1:5" x14ac:dyDescent="0.2">
      <c r="A582" s="11" t="s">
        <v>72</v>
      </c>
      <c r="B582" s="11" t="s">
        <v>1258</v>
      </c>
      <c r="C582" s="12">
        <v>1</v>
      </c>
      <c r="D582" s="42">
        <v>13708</v>
      </c>
      <c r="E582" s="40">
        <f t="shared" si="18"/>
        <v>5483.2000000000007</v>
      </c>
    </row>
    <row r="583" spans="1:5" x14ac:dyDescent="0.2">
      <c r="A583" s="11" t="s">
        <v>73</v>
      </c>
      <c r="B583" s="11" t="s">
        <v>1258</v>
      </c>
      <c r="C583" s="12">
        <v>1</v>
      </c>
      <c r="D583" s="42">
        <v>14461</v>
      </c>
      <c r="E583" s="40">
        <f t="shared" si="18"/>
        <v>5784.4000000000005</v>
      </c>
    </row>
    <row r="584" spans="1:5" x14ac:dyDescent="0.2">
      <c r="A584" s="11" t="s">
        <v>1246</v>
      </c>
      <c r="B584" s="11" t="s">
        <v>1258</v>
      </c>
      <c r="C584" s="12">
        <v>6</v>
      </c>
      <c r="D584" s="42">
        <v>15912</v>
      </c>
      <c r="E584" s="40">
        <f t="shared" si="18"/>
        <v>6364.8</v>
      </c>
    </row>
    <row r="585" spans="1:5" x14ac:dyDescent="0.2">
      <c r="A585" s="11" t="s">
        <v>74</v>
      </c>
      <c r="B585" s="11" t="s">
        <v>1258</v>
      </c>
      <c r="C585" s="12">
        <v>4</v>
      </c>
      <c r="D585" s="42">
        <v>15912</v>
      </c>
      <c r="E585" s="40">
        <f t="shared" si="18"/>
        <v>6364.8</v>
      </c>
    </row>
    <row r="586" spans="1:5" x14ac:dyDescent="0.2">
      <c r="A586" s="11" t="s">
        <v>75</v>
      </c>
      <c r="B586" s="11" t="s">
        <v>1258</v>
      </c>
      <c r="C586" s="12">
        <v>1</v>
      </c>
      <c r="D586" s="42">
        <v>17448</v>
      </c>
      <c r="E586" s="40">
        <f t="shared" si="18"/>
        <v>6979.2000000000007</v>
      </c>
    </row>
    <row r="587" spans="1:5" x14ac:dyDescent="0.2">
      <c r="A587" s="11" t="s">
        <v>1251</v>
      </c>
      <c r="B587" s="11" t="s">
        <v>1258</v>
      </c>
      <c r="C587" s="12">
        <v>3</v>
      </c>
      <c r="D587" s="42">
        <v>19231</v>
      </c>
      <c r="E587" s="40">
        <f t="shared" si="18"/>
        <v>7692.4000000000005</v>
      </c>
    </row>
    <row r="588" spans="1:5" x14ac:dyDescent="0.2">
      <c r="A588" s="11" t="s">
        <v>76</v>
      </c>
      <c r="B588" s="11" t="s">
        <v>1258</v>
      </c>
      <c r="C588" s="12">
        <v>1</v>
      </c>
      <c r="D588" s="42">
        <v>19801</v>
      </c>
      <c r="E588" s="40">
        <f t="shared" si="18"/>
        <v>7920.4000000000005</v>
      </c>
    </row>
    <row r="589" spans="1:5" x14ac:dyDescent="0.2">
      <c r="A589" s="11" t="s">
        <v>77</v>
      </c>
      <c r="B589" s="11" t="s">
        <v>1258</v>
      </c>
      <c r="C589" s="12">
        <v>1</v>
      </c>
      <c r="D589" s="42">
        <v>20437</v>
      </c>
      <c r="E589" s="40">
        <f t="shared" si="18"/>
        <v>8174.8</v>
      </c>
    </row>
    <row r="590" spans="1:5" x14ac:dyDescent="0.2">
      <c r="A590" s="11" t="s">
        <v>78</v>
      </c>
      <c r="B590" s="11" t="s">
        <v>1258</v>
      </c>
      <c r="C590" s="12">
        <v>1</v>
      </c>
      <c r="D590" s="42">
        <v>22365</v>
      </c>
      <c r="E590" s="40">
        <f t="shared" si="18"/>
        <v>8946</v>
      </c>
    </row>
    <row r="591" spans="1:5" x14ac:dyDescent="0.2">
      <c r="A591" s="11" t="s">
        <v>1247</v>
      </c>
      <c r="B591" s="11" t="s">
        <v>1258</v>
      </c>
      <c r="C591" s="12">
        <v>2</v>
      </c>
      <c r="D591" s="42">
        <v>27064</v>
      </c>
      <c r="E591" s="40">
        <f t="shared" si="18"/>
        <v>10825.6</v>
      </c>
    </row>
    <row r="592" spans="1:5" x14ac:dyDescent="0.2">
      <c r="A592" s="11" t="s">
        <v>79</v>
      </c>
      <c r="B592" s="11" t="s">
        <v>1258</v>
      </c>
      <c r="C592" s="12">
        <v>2</v>
      </c>
      <c r="D592" s="42"/>
      <c r="E592" s="40">
        <f t="shared" si="18"/>
        <v>0</v>
      </c>
    </row>
    <row r="594" spans="1:5" x14ac:dyDescent="0.2">
      <c r="A594" s="53" t="s">
        <v>283</v>
      </c>
      <c r="B594" s="53"/>
      <c r="C594" s="53"/>
      <c r="D594" s="53"/>
      <c r="E594" s="53"/>
    </row>
    <row r="595" spans="1:5" x14ac:dyDescent="0.2">
      <c r="A595" s="9" t="s">
        <v>2143</v>
      </c>
      <c r="B595" s="9" t="s">
        <v>1257</v>
      </c>
      <c r="C595" s="18" t="s">
        <v>1</v>
      </c>
      <c r="D595" s="43" t="s">
        <v>1986</v>
      </c>
      <c r="E595" s="39" t="s">
        <v>1987</v>
      </c>
    </row>
    <row r="596" spans="1:5" x14ac:dyDescent="0.2">
      <c r="A596" s="11" t="s">
        <v>1281</v>
      </c>
      <c r="B596" s="11" t="s">
        <v>1262</v>
      </c>
      <c r="C596" s="12">
        <v>8</v>
      </c>
      <c r="D596" s="42"/>
      <c r="E596" s="40">
        <v>250</v>
      </c>
    </row>
    <row r="597" spans="1:5" x14ac:dyDescent="0.2">
      <c r="A597" s="11" t="s">
        <v>1283</v>
      </c>
      <c r="B597" s="11" t="s">
        <v>1262</v>
      </c>
      <c r="C597" s="12">
        <v>1</v>
      </c>
      <c r="D597" s="42">
        <v>1153</v>
      </c>
      <c r="E597" s="40">
        <f>D597*0.5</f>
        <v>576.5</v>
      </c>
    </row>
    <row r="598" spans="1:5" x14ac:dyDescent="0.2">
      <c r="A598" s="11" t="s">
        <v>1280</v>
      </c>
      <c r="B598" s="11" t="s">
        <v>1262</v>
      </c>
      <c r="C598" s="12">
        <v>7</v>
      </c>
      <c r="D598" s="42"/>
      <c r="E598" s="40">
        <v>250</v>
      </c>
    </row>
    <row r="599" spans="1:5" x14ac:dyDescent="0.2">
      <c r="A599" s="11" t="s">
        <v>1279</v>
      </c>
      <c r="B599" s="11" t="s">
        <v>1262</v>
      </c>
      <c r="C599" s="12">
        <v>21</v>
      </c>
      <c r="D599" s="42"/>
      <c r="E599" s="40">
        <v>225</v>
      </c>
    </row>
    <row r="600" spans="1:5" x14ac:dyDescent="0.2">
      <c r="A600" s="11" t="s">
        <v>1288</v>
      </c>
      <c r="B600" s="11" t="s">
        <v>1258</v>
      </c>
      <c r="C600" s="12">
        <v>6</v>
      </c>
      <c r="D600" s="42">
        <v>2111</v>
      </c>
      <c r="E600" s="40">
        <f>D600*0.4</f>
        <v>844.40000000000009</v>
      </c>
    </row>
    <row r="601" spans="1:5" x14ac:dyDescent="0.2">
      <c r="A601" s="11" t="s">
        <v>1288</v>
      </c>
      <c r="B601" s="11" t="s">
        <v>1262</v>
      </c>
      <c r="C601" s="12">
        <v>2</v>
      </c>
      <c r="D601" s="42">
        <v>479</v>
      </c>
      <c r="E601" s="40">
        <f>D601*0.5</f>
        <v>239.5</v>
      </c>
    </row>
    <row r="602" spans="1:5" x14ac:dyDescent="0.2">
      <c r="A602" s="11" t="s">
        <v>1277</v>
      </c>
      <c r="B602" s="11" t="s">
        <v>1262</v>
      </c>
      <c r="C602" s="12">
        <v>1</v>
      </c>
      <c r="D602" s="42">
        <v>479</v>
      </c>
      <c r="E602" s="40">
        <f>D602*0.5</f>
        <v>239.5</v>
      </c>
    </row>
    <row r="603" spans="1:5" x14ac:dyDescent="0.2">
      <c r="A603" s="11" t="s">
        <v>1276</v>
      </c>
      <c r="B603" s="11" t="s">
        <v>1262</v>
      </c>
      <c r="C603" s="12">
        <v>1</v>
      </c>
      <c r="D603" s="42">
        <v>725</v>
      </c>
      <c r="E603" s="40">
        <f>D603*0.5</f>
        <v>362.5</v>
      </c>
    </row>
    <row r="604" spans="1:5" x14ac:dyDescent="0.2">
      <c r="A604" s="11" t="s">
        <v>1275</v>
      </c>
      <c r="B604" s="11" t="s">
        <v>1262</v>
      </c>
      <c r="C604" s="12">
        <v>2</v>
      </c>
      <c r="D604" s="42">
        <v>341</v>
      </c>
      <c r="E604" s="40">
        <f>D604*0.5</f>
        <v>170.5</v>
      </c>
    </row>
    <row r="605" spans="1:5" x14ac:dyDescent="0.2">
      <c r="A605" s="11" t="s">
        <v>1293</v>
      </c>
      <c r="B605" s="11" t="s">
        <v>1258</v>
      </c>
      <c r="C605" s="12">
        <v>1</v>
      </c>
      <c r="D605" s="42">
        <v>3154</v>
      </c>
      <c r="E605" s="40">
        <f>D605*0.4</f>
        <v>1261.6000000000001</v>
      </c>
    </row>
    <row r="606" spans="1:5" x14ac:dyDescent="0.2">
      <c r="A606" s="11" t="s">
        <v>1293</v>
      </c>
      <c r="B606" s="11" t="s">
        <v>1262</v>
      </c>
      <c r="C606" s="12">
        <v>1</v>
      </c>
      <c r="D606" s="42">
        <v>752</v>
      </c>
      <c r="E606" s="40">
        <f>D606*0.5</f>
        <v>376</v>
      </c>
    </row>
    <row r="607" spans="1:5" x14ac:dyDescent="0.2">
      <c r="A607" s="11"/>
      <c r="B607" s="11"/>
      <c r="C607" s="12"/>
      <c r="D607" s="42"/>
      <c r="E607" s="40"/>
    </row>
    <row r="608" spans="1:5" x14ac:dyDescent="0.2">
      <c r="A608" s="9" t="s">
        <v>2134</v>
      </c>
      <c r="B608" s="9" t="s">
        <v>1257</v>
      </c>
      <c r="C608" s="18" t="s">
        <v>1</v>
      </c>
      <c r="D608" s="43" t="s">
        <v>1986</v>
      </c>
      <c r="E608" s="39" t="s">
        <v>1987</v>
      </c>
    </row>
    <row r="609" spans="1:5" x14ac:dyDescent="0.2">
      <c r="A609" s="11" t="s">
        <v>284</v>
      </c>
      <c r="B609" s="11" t="s">
        <v>1258</v>
      </c>
      <c r="C609" s="12">
        <v>8</v>
      </c>
      <c r="D609" s="42">
        <v>1638</v>
      </c>
      <c r="E609" s="40">
        <f>D609*0.4</f>
        <v>655.20000000000005</v>
      </c>
    </row>
    <row r="610" spans="1:5" x14ac:dyDescent="0.2">
      <c r="A610" s="11" t="s">
        <v>285</v>
      </c>
      <c r="B610" s="11" t="s">
        <v>1258</v>
      </c>
      <c r="C610" s="12">
        <v>1</v>
      </c>
      <c r="D610" s="42">
        <v>1830</v>
      </c>
      <c r="E610" s="40">
        <f>D610*0.4</f>
        <v>732</v>
      </c>
    </row>
    <row r="611" spans="1:5" x14ac:dyDescent="0.2">
      <c r="A611" s="11" t="s">
        <v>1273</v>
      </c>
      <c r="B611" s="11" t="s">
        <v>1262</v>
      </c>
      <c r="C611" s="12">
        <v>1</v>
      </c>
      <c r="D611" s="42">
        <v>518</v>
      </c>
      <c r="E611" s="40">
        <f>D611*0.5</f>
        <v>259</v>
      </c>
    </row>
    <row r="612" spans="1:5" x14ac:dyDescent="0.2">
      <c r="A612" s="11" t="s">
        <v>1282</v>
      </c>
      <c r="B612" s="11" t="s">
        <v>1262</v>
      </c>
      <c r="C612" s="12">
        <v>2</v>
      </c>
      <c r="D612" s="42">
        <v>1153</v>
      </c>
      <c r="E612" s="40">
        <f>D612*0.5</f>
        <v>576.5</v>
      </c>
    </row>
    <row r="613" spans="1:5" x14ac:dyDescent="0.2">
      <c r="A613" s="11" t="s">
        <v>286</v>
      </c>
      <c r="B613" s="11" t="s">
        <v>1258</v>
      </c>
      <c r="C613" s="12">
        <v>1</v>
      </c>
      <c r="D613" s="42">
        <v>3813</v>
      </c>
      <c r="E613" s="40">
        <f>D613*0.4</f>
        <v>1525.2</v>
      </c>
    </row>
    <row r="614" spans="1:5" x14ac:dyDescent="0.2">
      <c r="A614" s="11" t="s">
        <v>287</v>
      </c>
      <c r="B614" s="11" t="s">
        <v>1258</v>
      </c>
      <c r="C614" s="12">
        <v>1</v>
      </c>
      <c r="D614" s="42">
        <v>1971</v>
      </c>
      <c r="E614" s="40">
        <f>D614*0.4</f>
        <v>788.40000000000009</v>
      </c>
    </row>
    <row r="615" spans="1:5" x14ac:dyDescent="0.2">
      <c r="A615" s="11" t="s">
        <v>1274</v>
      </c>
      <c r="B615" s="11" t="s">
        <v>1262</v>
      </c>
      <c r="C615" s="12">
        <v>2</v>
      </c>
      <c r="D615" s="42">
        <v>690</v>
      </c>
      <c r="E615" s="40">
        <f>D615*0.5</f>
        <v>345</v>
      </c>
    </row>
    <row r="616" spans="1:5" x14ac:dyDescent="0.2">
      <c r="A616" s="11" t="s">
        <v>288</v>
      </c>
      <c r="B616" s="11" t="s">
        <v>1258</v>
      </c>
      <c r="C616" s="12">
        <v>3</v>
      </c>
      <c r="D616" s="42">
        <v>2394</v>
      </c>
      <c r="E616" s="40">
        <f>D616*0.4</f>
        <v>957.6</v>
      </c>
    </row>
    <row r="617" spans="1:5" x14ac:dyDescent="0.2">
      <c r="A617" s="11" t="s">
        <v>290</v>
      </c>
      <c r="B617" s="11" t="s">
        <v>1258</v>
      </c>
      <c r="C617" s="12">
        <v>10</v>
      </c>
      <c r="D617" s="42">
        <v>2424</v>
      </c>
      <c r="E617" s="40">
        <f t="shared" ref="E617:E642" si="19">D617*0.4</f>
        <v>969.6</v>
      </c>
    </row>
    <row r="618" spans="1:5" x14ac:dyDescent="0.2">
      <c r="A618" s="11" t="s">
        <v>291</v>
      </c>
      <c r="B618" s="11" t="s">
        <v>1258</v>
      </c>
      <c r="C618" s="12">
        <v>7</v>
      </c>
      <c r="D618" s="42">
        <v>2424</v>
      </c>
      <c r="E618" s="40">
        <f t="shared" si="19"/>
        <v>969.6</v>
      </c>
    </row>
    <row r="619" spans="1:5" x14ac:dyDescent="0.2">
      <c r="A619" s="11" t="s">
        <v>292</v>
      </c>
      <c r="B619" s="11" t="s">
        <v>1258</v>
      </c>
      <c r="C619" s="12">
        <v>15</v>
      </c>
      <c r="D619" s="42">
        <v>2424</v>
      </c>
      <c r="E619" s="40">
        <f t="shared" si="19"/>
        <v>969.6</v>
      </c>
    </row>
    <row r="620" spans="1:5" x14ac:dyDescent="0.2">
      <c r="A620" s="11" t="s">
        <v>293</v>
      </c>
      <c r="B620" s="11" t="s">
        <v>1258</v>
      </c>
      <c r="C620" s="12">
        <v>3</v>
      </c>
      <c r="D620" s="42">
        <v>2424</v>
      </c>
      <c r="E620" s="40">
        <f t="shared" si="19"/>
        <v>969.6</v>
      </c>
    </row>
    <row r="621" spans="1:5" x14ac:dyDescent="0.2">
      <c r="A621" s="11" t="s">
        <v>294</v>
      </c>
      <c r="B621" s="11" t="s">
        <v>1258</v>
      </c>
      <c r="C621" s="12">
        <v>1</v>
      </c>
      <c r="D621" s="42">
        <v>2787</v>
      </c>
      <c r="E621" s="40">
        <f t="shared" si="19"/>
        <v>1114.8</v>
      </c>
    </row>
    <row r="622" spans="1:5" x14ac:dyDescent="0.2">
      <c r="A622" s="11" t="s">
        <v>295</v>
      </c>
      <c r="B622" s="11" t="s">
        <v>1258</v>
      </c>
      <c r="C622" s="12">
        <v>1</v>
      </c>
      <c r="D622" s="42">
        <v>2986</v>
      </c>
      <c r="E622" s="40">
        <f t="shared" si="19"/>
        <v>1194.4000000000001</v>
      </c>
    </row>
    <row r="623" spans="1:5" x14ac:dyDescent="0.2">
      <c r="A623" s="11" t="s">
        <v>296</v>
      </c>
      <c r="B623" s="11" t="s">
        <v>1258</v>
      </c>
      <c r="C623" s="12">
        <v>2</v>
      </c>
      <c r="D623" s="42">
        <v>3175</v>
      </c>
      <c r="E623" s="40">
        <f t="shared" si="19"/>
        <v>1270</v>
      </c>
    </row>
    <row r="624" spans="1:5" x14ac:dyDescent="0.2">
      <c r="A624" s="11" t="s">
        <v>298</v>
      </c>
      <c r="B624" s="11" t="s">
        <v>1258</v>
      </c>
      <c r="C624" s="12">
        <v>1</v>
      </c>
      <c r="D624" s="42">
        <v>3175</v>
      </c>
      <c r="E624" s="40">
        <f t="shared" si="19"/>
        <v>1270</v>
      </c>
    </row>
    <row r="625" spans="1:5" x14ac:dyDescent="0.2">
      <c r="A625" s="11" t="s">
        <v>1291</v>
      </c>
      <c r="B625" s="11" t="s">
        <v>1258</v>
      </c>
      <c r="C625" s="12">
        <v>1</v>
      </c>
      <c r="D625" s="42">
        <v>3175</v>
      </c>
      <c r="E625" s="40">
        <f t="shared" si="19"/>
        <v>1270</v>
      </c>
    </row>
    <row r="626" spans="1:5" x14ac:dyDescent="0.2">
      <c r="A626" s="11" t="s">
        <v>299</v>
      </c>
      <c r="B626" s="11" t="s">
        <v>1258</v>
      </c>
      <c r="C626" s="12">
        <v>9</v>
      </c>
      <c r="D626" s="42">
        <v>3994</v>
      </c>
      <c r="E626" s="40">
        <f t="shared" si="19"/>
        <v>1597.6000000000001</v>
      </c>
    </row>
    <row r="627" spans="1:5" x14ac:dyDescent="0.2">
      <c r="A627" s="11" t="s">
        <v>1289</v>
      </c>
      <c r="B627" s="11" t="s">
        <v>1258</v>
      </c>
      <c r="C627" s="12">
        <v>1</v>
      </c>
      <c r="D627" s="42">
        <v>3994</v>
      </c>
      <c r="E627" s="40">
        <f t="shared" si="19"/>
        <v>1597.6000000000001</v>
      </c>
    </row>
    <row r="628" spans="1:5" x14ac:dyDescent="0.2">
      <c r="A628" s="11" t="s">
        <v>300</v>
      </c>
      <c r="B628" s="11" t="s">
        <v>1258</v>
      </c>
      <c r="C628" s="12">
        <v>6</v>
      </c>
      <c r="D628" s="42">
        <v>3994</v>
      </c>
      <c r="E628" s="40">
        <f t="shared" si="19"/>
        <v>1597.6000000000001</v>
      </c>
    </row>
    <row r="629" spans="1:5" x14ac:dyDescent="0.2">
      <c r="A629" s="11" t="s">
        <v>1295</v>
      </c>
      <c r="B629" s="11" t="s">
        <v>1258</v>
      </c>
      <c r="C629" s="12">
        <v>1</v>
      </c>
      <c r="D629" s="42">
        <v>3994</v>
      </c>
      <c r="E629" s="40">
        <f t="shared" si="19"/>
        <v>1597.6000000000001</v>
      </c>
    </row>
    <row r="630" spans="1:5" x14ac:dyDescent="0.2">
      <c r="A630" s="11" t="s">
        <v>301</v>
      </c>
      <c r="B630" s="11" t="s">
        <v>1258</v>
      </c>
      <c r="C630" s="12">
        <v>1</v>
      </c>
      <c r="D630" s="42">
        <v>4672</v>
      </c>
      <c r="E630" s="40">
        <f t="shared" si="19"/>
        <v>1868.8000000000002</v>
      </c>
    </row>
    <row r="631" spans="1:5" x14ac:dyDescent="0.2">
      <c r="A631" s="11" t="s">
        <v>302</v>
      </c>
      <c r="B631" s="11" t="s">
        <v>1258</v>
      </c>
      <c r="C631" s="12">
        <v>1</v>
      </c>
      <c r="D631" s="42">
        <v>7779</v>
      </c>
      <c r="E631" s="40">
        <f t="shared" si="19"/>
        <v>3111.6000000000004</v>
      </c>
    </row>
    <row r="632" spans="1:5" x14ac:dyDescent="0.2">
      <c r="A632" s="11" t="s">
        <v>303</v>
      </c>
      <c r="B632" s="11" t="s">
        <v>1258</v>
      </c>
      <c r="C632" s="12">
        <v>1</v>
      </c>
      <c r="D632" s="42">
        <v>989</v>
      </c>
      <c r="E632" s="40">
        <f t="shared" si="19"/>
        <v>395.6</v>
      </c>
    </row>
    <row r="633" spans="1:5" x14ac:dyDescent="0.2">
      <c r="A633" s="11" t="s">
        <v>1294</v>
      </c>
      <c r="B633" s="11" t="s">
        <v>1258</v>
      </c>
      <c r="C633" s="12">
        <v>10</v>
      </c>
      <c r="D633" s="42">
        <v>989</v>
      </c>
      <c r="E633" s="40">
        <f t="shared" si="19"/>
        <v>395.6</v>
      </c>
    </row>
    <row r="634" spans="1:5" x14ac:dyDescent="0.2">
      <c r="A634" s="11" t="s">
        <v>304</v>
      </c>
      <c r="B634" s="11" t="s">
        <v>1258</v>
      </c>
      <c r="C634" s="12">
        <v>1</v>
      </c>
      <c r="D634" s="42">
        <v>11825</v>
      </c>
      <c r="E634" s="40">
        <f t="shared" si="19"/>
        <v>4730</v>
      </c>
    </row>
    <row r="635" spans="1:5" x14ac:dyDescent="0.2">
      <c r="A635" s="11" t="s">
        <v>1284</v>
      </c>
      <c r="B635" s="11" t="s">
        <v>1258</v>
      </c>
      <c r="C635" s="12">
        <v>2</v>
      </c>
      <c r="D635" s="42">
        <v>11825</v>
      </c>
      <c r="E635" s="40">
        <f t="shared" si="19"/>
        <v>4730</v>
      </c>
    </row>
    <row r="636" spans="1:5" x14ac:dyDescent="0.2">
      <c r="A636" s="11" t="s">
        <v>1286</v>
      </c>
      <c r="B636" s="11" t="s">
        <v>1258</v>
      </c>
      <c r="C636" s="12">
        <v>1</v>
      </c>
      <c r="D636" s="42">
        <v>12935</v>
      </c>
      <c r="E636" s="40">
        <f t="shared" si="19"/>
        <v>5174</v>
      </c>
    </row>
    <row r="637" spans="1:5" x14ac:dyDescent="0.2">
      <c r="A637" s="11" t="s">
        <v>1287</v>
      </c>
      <c r="B637" s="11" t="s">
        <v>1258</v>
      </c>
      <c r="C637" s="12">
        <v>1</v>
      </c>
      <c r="D637" s="42">
        <v>989</v>
      </c>
      <c r="E637" s="40">
        <f t="shared" si="19"/>
        <v>395.6</v>
      </c>
    </row>
    <row r="638" spans="1:5" x14ac:dyDescent="0.2">
      <c r="A638" s="11" t="s">
        <v>305</v>
      </c>
      <c r="B638" s="11" t="s">
        <v>1258</v>
      </c>
      <c r="C638" s="12">
        <v>60</v>
      </c>
      <c r="D638" s="42">
        <v>989</v>
      </c>
      <c r="E638" s="40">
        <f t="shared" si="19"/>
        <v>395.6</v>
      </c>
    </row>
    <row r="639" spans="1:5" x14ac:dyDescent="0.2">
      <c r="A639" s="11" t="s">
        <v>306</v>
      </c>
      <c r="B639" s="11" t="s">
        <v>1258</v>
      </c>
      <c r="C639" s="12">
        <v>2</v>
      </c>
      <c r="D639" s="42">
        <v>989</v>
      </c>
      <c r="E639" s="40">
        <f t="shared" si="19"/>
        <v>395.6</v>
      </c>
    </row>
    <row r="640" spans="1:5" x14ac:dyDescent="0.2">
      <c r="A640" s="11" t="s">
        <v>1296</v>
      </c>
      <c r="B640" s="11" t="s">
        <v>1258</v>
      </c>
      <c r="C640" s="12">
        <v>14</v>
      </c>
      <c r="D640" s="42">
        <v>1154</v>
      </c>
      <c r="E640" s="40">
        <f t="shared" si="19"/>
        <v>461.6</v>
      </c>
    </row>
    <row r="641" spans="1:5" x14ac:dyDescent="0.2">
      <c r="A641" s="11" t="s">
        <v>307</v>
      </c>
      <c r="B641" s="11" t="s">
        <v>1258</v>
      </c>
      <c r="C641" s="12">
        <v>3</v>
      </c>
      <c r="D641" s="42">
        <v>1154</v>
      </c>
      <c r="E641" s="40">
        <f t="shared" si="19"/>
        <v>461.6</v>
      </c>
    </row>
    <row r="642" spans="1:5" x14ac:dyDescent="0.2">
      <c r="A642" s="11" t="s">
        <v>308</v>
      </c>
      <c r="B642" s="11" t="s">
        <v>1258</v>
      </c>
      <c r="C642" s="12">
        <v>1</v>
      </c>
      <c r="D642" s="42">
        <v>1320</v>
      </c>
      <c r="E642" s="40">
        <f t="shared" si="19"/>
        <v>528</v>
      </c>
    </row>
    <row r="643" spans="1:5" x14ac:dyDescent="0.2">
      <c r="A643" s="11" t="s">
        <v>308</v>
      </c>
      <c r="B643" s="11" t="s">
        <v>1262</v>
      </c>
      <c r="C643" s="12">
        <v>1</v>
      </c>
      <c r="D643" s="42">
        <v>341</v>
      </c>
      <c r="E643" s="40">
        <f>D643*0.5</f>
        <v>170.5</v>
      </c>
    </row>
    <row r="644" spans="1:5" x14ac:dyDescent="0.2">
      <c r="A644" s="11" t="s">
        <v>1629</v>
      </c>
      <c r="B644" s="11" t="s">
        <v>1348</v>
      </c>
      <c r="C644" s="12">
        <v>3</v>
      </c>
      <c r="D644" s="42">
        <v>1320</v>
      </c>
      <c r="E644" s="40">
        <f>D644*0.4</f>
        <v>528</v>
      </c>
    </row>
    <row r="645" spans="1:5" x14ac:dyDescent="0.2">
      <c r="A645" s="11" t="s">
        <v>309</v>
      </c>
      <c r="B645" s="11" t="s">
        <v>1258</v>
      </c>
      <c r="C645" s="12">
        <v>10</v>
      </c>
      <c r="D645" s="42">
        <v>1320</v>
      </c>
      <c r="E645" s="40">
        <f t="shared" ref="E645:E648" si="20">D645*0.4</f>
        <v>528</v>
      </c>
    </row>
    <row r="646" spans="1:5" x14ac:dyDescent="0.2">
      <c r="A646" s="11" t="s">
        <v>1285</v>
      </c>
      <c r="B646" s="11" t="s">
        <v>1258</v>
      </c>
      <c r="C646" s="12">
        <v>1</v>
      </c>
      <c r="D646" s="42">
        <v>1353</v>
      </c>
      <c r="E646" s="40">
        <f t="shared" si="20"/>
        <v>541.20000000000005</v>
      </c>
    </row>
    <row r="647" spans="1:5" x14ac:dyDescent="0.2">
      <c r="A647" s="11" t="s">
        <v>310</v>
      </c>
      <c r="B647" s="11" t="s">
        <v>1258</v>
      </c>
      <c r="C647" s="12">
        <v>4</v>
      </c>
      <c r="D647" s="42">
        <v>1478</v>
      </c>
      <c r="E647" s="40">
        <f t="shared" si="20"/>
        <v>591.20000000000005</v>
      </c>
    </row>
    <row r="648" spans="1:5" x14ac:dyDescent="0.2">
      <c r="A648" s="11" t="s">
        <v>1292</v>
      </c>
      <c r="B648" s="11" t="s">
        <v>1258</v>
      </c>
      <c r="C648" s="12">
        <v>196</v>
      </c>
      <c r="D648" s="42">
        <v>1478</v>
      </c>
      <c r="E648" s="40">
        <f t="shared" si="20"/>
        <v>591.20000000000005</v>
      </c>
    </row>
    <row r="649" spans="1:5" x14ac:dyDescent="0.2">
      <c r="A649" s="11"/>
      <c r="B649" s="11"/>
      <c r="C649" s="12"/>
      <c r="D649" s="42"/>
      <c r="E649" s="40"/>
    </row>
    <row r="650" spans="1:5" x14ac:dyDescent="0.2">
      <c r="A650" s="9" t="s">
        <v>2142</v>
      </c>
      <c r="B650" s="9" t="s">
        <v>1257</v>
      </c>
      <c r="C650" s="18" t="s">
        <v>1</v>
      </c>
      <c r="D650" s="43" t="s">
        <v>1986</v>
      </c>
      <c r="E650" s="39" t="s">
        <v>1987</v>
      </c>
    </row>
    <row r="651" spans="1:5" x14ac:dyDescent="0.2">
      <c r="A651" s="11" t="s">
        <v>1290</v>
      </c>
      <c r="B651" s="11" t="s">
        <v>1258</v>
      </c>
      <c r="C651" s="12">
        <v>2</v>
      </c>
      <c r="D651" s="42">
        <v>1895</v>
      </c>
      <c r="E651" s="40">
        <f>D651*0.4</f>
        <v>758</v>
      </c>
    </row>
    <row r="652" spans="1:5" x14ac:dyDescent="0.2">
      <c r="A652" s="11" t="s">
        <v>289</v>
      </c>
      <c r="B652" s="11" t="s">
        <v>1258</v>
      </c>
      <c r="C652" s="12">
        <v>10</v>
      </c>
      <c r="D652" s="42">
        <v>2424</v>
      </c>
      <c r="E652" s="40">
        <f>D652*0.4</f>
        <v>969.6</v>
      </c>
    </row>
    <row r="653" spans="1:5" x14ac:dyDescent="0.2">
      <c r="A653" s="11" t="s">
        <v>297</v>
      </c>
      <c r="B653" s="11" t="s">
        <v>1258</v>
      </c>
      <c r="C653" s="12">
        <v>1</v>
      </c>
      <c r="D653" s="42">
        <v>3175</v>
      </c>
      <c r="E653" s="40">
        <f>D653*0.4</f>
        <v>1270</v>
      </c>
    </row>
    <row r="654" spans="1:5" x14ac:dyDescent="0.2">
      <c r="A654" s="34"/>
      <c r="B654" s="34"/>
      <c r="C654" s="35"/>
      <c r="D654" s="46"/>
      <c r="E654" s="47"/>
    </row>
    <row r="655" spans="1:5" x14ac:dyDescent="0.2">
      <c r="A655" s="53" t="s">
        <v>493</v>
      </c>
      <c r="B655" s="53"/>
      <c r="C655" s="53"/>
      <c r="D655" s="53"/>
      <c r="E655" s="53"/>
    </row>
    <row r="656" spans="1:5" x14ac:dyDescent="0.2">
      <c r="A656" s="9" t="s">
        <v>2135</v>
      </c>
      <c r="B656" s="9" t="s">
        <v>1630</v>
      </c>
      <c r="C656" s="18" t="s">
        <v>1</v>
      </c>
      <c r="D656" s="43" t="s">
        <v>1986</v>
      </c>
      <c r="E656" s="39" t="s">
        <v>1987</v>
      </c>
    </row>
    <row r="657" spans="1:5" x14ac:dyDescent="0.2">
      <c r="A657" s="11" t="s">
        <v>1620</v>
      </c>
      <c r="B657" s="11" t="s">
        <v>1348</v>
      </c>
      <c r="C657" s="12">
        <v>2</v>
      </c>
      <c r="D657" s="42">
        <v>3154</v>
      </c>
      <c r="E657" s="40">
        <f>D657*0.4</f>
        <v>1261.6000000000001</v>
      </c>
    </row>
    <row r="658" spans="1:5" x14ac:dyDescent="0.2">
      <c r="A658" s="11" t="s">
        <v>1625</v>
      </c>
      <c r="B658" s="11" t="s">
        <v>1348</v>
      </c>
      <c r="C658" s="12">
        <v>2</v>
      </c>
      <c r="D658" s="42">
        <v>2111</v>
      </c>
      <c r="E658" s="40">
        <f>D658*0.4</f>
        <v>844.40000000000009</v>
      </c>
    </row>
    <row r="659" spans="1:5" x14ac:dyDescent="0.2">
      <c r="A659" s="11" t="s">
        <v>1619</v>
      </c>
      <c r="B659" s="11" t="s">
        <v>1348</v>
      </c>
      <c r="C659" s="12">
        <v>4</v>
      </c>
      <c r="D659" s="42">
        <v>2850</v>
      </c>
      <c r="E659" s="40">
        <f>D659*0.4</f>
        <v>1140</v>
      </c>
    </row>
    <row r="660" spans="1:5" x14ac:dyDescent="0.2">
      <c r="A660" s="4"/>
      <c r="B660" s="4"/>
      <c r="C660" s="5"/>
    </row>
    <row r="661" spans="1:5" x14ac:dyDescent="0.2">
      <c r="A661" s="9" t="s">
        <v>2136</v>
      </c>
      <c r="B661" s="9" t="s">
        <v>1630</v>
      </c>
      <c r="C661" s="18" t="s">
        <v>1</v>
      </c>
      <c r="D661" s="43" t="s">
        <v>1986</v>
      </c>
      <c r="E661" s="39" t="s">
        <v>1987</v>
      </c>
    </row>
    <row r="662" spans="1:5" x14ac:dyDescent="0.2">
      <c r="A662" s="11" t="s">
        <v>494</v>
      </c>
      <c r="B662" s="11" t="s">
        <v>1348</v>
      </c>
      <c r="C662" s="12">
        <v>2</v>
      </c>
      <c r="D662" s="42">
        <v>2105</v>
      </c>
      <c r="E662" s="40">
        <f>D662*0.4</f>
        <v>842</v>
      </c>
    </row>
    <row r="663" spans="1:5" x14ac:dyDescent="0.2">
      <c r="A663" s="4"/>
      <c r="B663" s="4"/>
      <c r="C663" s="5"/>
    </row>
    <row r="664" spans="1:5" x14ac:dyDescent="0.2">
      <c r="A664" s="9" t="s">
        <v>493</v>
      </c>
      <c r="B664" s="9" t="s">
        <v>1630</v>
      </c>
      <c r="C664" s="18" t="s">
        <v>1</v>
      </c>
      <c r="D664" s="43" t="s">
        <v>1986</v>
      </c>
      <c r="E664" s="39" t="s">
        <v>1987</v>
      </c>
    </row>
    <row r="665" spans="1:5" x14ac:dyDescent="0.2">
      <c r="A665" s="11" t="s">
        <v>1631</v>
      </c>
      <c r="B665" s="11" t="s">
        <v>1262</v>
      </c>
      <c r="C665" s="12">
        <v>2</v>
      </c>
      <c r="D665" s="42">
        <v>573</v>
      </c>
      <c r="E665" s="40">
        <f>D665*0.5</f>
        <v>286.5</v>
      </c>
    </row>
    <row r="666" spans="1:5" x14ac:dyDescent="0.2">
      <c r="A666" s="11" t="s">
        <v>496</v>
      </c>
      <c r="B666" s="11" t="s">
        <v>1348</v>
      </c>
      <c r="C666" s="12">
        <v>3</v>
      </c>
      <c r="D666" s="42">
        <v>2970</v>
      </c>
      <c r="E666" s="40">
        <f>D666*0.4</f>
        <v>1188</v>
      </c>
    </row>
    <row r="667" spans="1:5" x14ac:dyDescent="0.2">
      <c r="A667" s="11" t="s">
        <v>497</v>
      </c>
      <c r="B667" s="11" t="s">
        <v>1348</v>
      </c>
      <c r="C667" s="12">
        <v>3</v>
      </c>
      <c r="D667" s="42">
        <v>1971</v>
      </c>
      <c r="E667" s="40">
        <f>D667*0.4</f>
        <v>788.40000000000009</v>
      </c>
    </row>
    <row r="668" spans="1:5" x14ac:dyDescent="0.2">
      <c r="A668" s="11" t="s">
        <v>1632</v>
      </c>
      <c r="B668" s="11" t="s">
        <v>1259</v>
      </c>
      <c r="C668" s="12">
        <v>3</v>
      </c>
      <c r="D668" s="42">
        <v>738</v>
      </c>
      <c r="E668" s="40">
        <f>D668*0.5</f>
        <v>369</v>
      </c>
    </row>
    <row r="669" spans="1:5" x14ac:dyDescent="0.2">
      <c r="A669" s="11" t="s">
        <v>1633</v>
      </c>
      <c r="B669" s="11" t="s">
        <v>1262</v>
      </c>
      <c r="C669" s="12">
        <v>1</v>
      </c>
      <c r="D669" s="42">
        <v>1635</v>
      </c>
      <c r="E669" s="40">
        <f>D669*0.5</f>
        <v>817.5</v>
      </c>
    </row>
    <row r="670" spans="1:5" x14ac:dyDescent="0.2">
      <c r="A670" s="11" t="s">
        <v>500</v>
      </c>
      <c r="B670" s="11" t="s">
        <v>1348</v>
      </c>
      <c r="C670" s="12">
        <v>1</v>
      </c>
      <c r="D670" s="42">
        <v>3777</v>
      </c>
      <c r="E670" s="40">
        <f>D670*0.4</f>
        <v>1510.8000000000002</v>
      </c>
    </row>
    <row r="671" spans="1:5" x14ac:dyDescent="0.2">
      <c r="A671" s="11" t="s">
        <v>1634</v>
      </c>
      <c r="B671" s="11" t="s">
        <v>1262</v>
      </c>
      <c r="C671" s="12">
        <v>5</v>
      </c>
      <c r="D671" s="42">
        <v>1397</v>
      </c>
      <c r="E671" s="40">
        <f>D671*0.5</f>
        <v>698.5</v>
      </c>
    </row>
    <row r="672" spans="1:5" x14ac:dyDescent="0.2">
      <c r="A672" s="11" t="s">
        <v>1635</v>
      </c>
      <c r="B672" s="11" t="s">
        <v>1262</v>
      </c>
      <c r="C672" s="12">
        <v>1</v>
      </c>
      <c r="D672" s="42">
        <v>1987</v>
      </c>
      <c r="E672" s="40">
        <f>D672*0.5</f>
        <v>993.5</v>
      </c>
    </row>
    <row r="673" spans="1:5" x14ac:dyDescent="0.2">
      <c r="A673" s="11" t="s">
        <v>501</v>
      </c>
      <c r="B673" s="11" t="s">
        <v>1348</v>
      </c>
      <c r="C673" s="12">
        <v>2</v>
      </c>
      <c r="D673" s="42">
        <v>3777</v>
      </c>
      <c r="E673" s="40">
        <f>D673*0.4</f>
        <v>1510.8000000000002</v>
      </c>
    </row>
    <row r="674" spans="1:5" x14ac:dyDescent="0.2">
      <c r="A674" s="11" t="s">
        <v>504</v>
      </c>
      <c r="B674" s="11" t="s">
        <v>1348</v>
      </c>
      <c r="C674" s="12">
        <v>1</v>
      </c>
      <c r="D674" s="42">
        <v>4682</v>
      </c>
      <c r="E674" s="40">
        <f>D674*0.4</f>
        <v>1872.8000000000002</v>
      </c>
    </row>
    <row r="675" spans="1:5" x14ac:dyDescent="0.2">
      <c r="A675" s="11" t="s">
        <v>1636</v>
      </c>
      <c r="B675" s="11" t="s">
        <v>1262</v>
      </c>
      <c r="C675" s="12">
        <v>1</v>
      </c>
      <c r="D675" s="42">
        <v>5520</v>
      </c>
      <c r="E675" s="40">
        <f>D675*0.5</f>
        <v>2760</v>
      </c>
    </row>
    <row r="676" spans="1:5" x14ac:dyDescent="0.2">
      <c r="A676" s="11" t="s">
        <v>510</v>
      </c>
      <c r="B676" s="11" t="s">
        <v>1348</v>
      </c>
      <c r="C676" s="12">
        <v>1</v>
      </c>
      <c r="D676" s="42">
        <v>3994</v>
      </c>
      <c r="E676" s="40">
        <f>D676*0.4</f>
        <v>1597.6000000000001</v>
      </c>
    </row>
    <row r="677" spans="1:5" x14ac:dyDescent="0.2">
      <c r="A677" s="11" t="s">
        <v>1637</v>
      </c>
      <c r="B677" s="11" t="s">
        <v>1262</v>
      </c>
      <c r="C677" s="12">
        <v>3</v>
      </c>
      <c r="D677" s="42">
        <v>2495</v>
      </c>
      <c r="E677" s="40">
        <f>D677*0.5</f>
        <v>1247.5</v>
      </c>
    </row>
    <row r="678" spans="1:5" x14ac:dyDescent="0.2">
      <c r="A678" s="11" t="s">
        <v>513</v>
      </c>
      <c r="B678" s="11" t="s">
        <v>1348</v>
      </c>
      <c r="C678" s="12">
        <v>2</v>
      </c>
      <c r="D678" s="42">
        <v>4672</v>
      </c>
      <c r="E678" s="40">
        <f>D678*0.4</f>
        <v>1868.8000000000002</v>
      </c>
    </row>
    <row r="679" spans="1:5" x14ac:dyDescent="0.2">
      <c r="A679" s="11" t="s">
        <v>514</v>
      </c>
      <c r="B679" s="11" t="s">
        <v>1348</v>
      </c>
      <c r="C679" s="12">
        <v>1</v>
      </c>
      <c r="D679" s="42">
        <v>4672</v>
      </c>
      <c r="E679" s="40">
        <f>D679*0.4</f>
        <v>1868.8000000000002</v>
      </c>
    </row>
    <row r="680" spans="1:5" x14ac:dyDescent="0.2">
      <c r="A680" s="11" t="s">
        <v>1638</v>
      </c>
      <c r="B680" s="11" t="s">
        <v>1262</v>
      </c>
      <c r="C680" s="12">
        <v>2</v>
      </c>
      <c r="D680" s="42">
        <v>3489</v>
      </c>
      <c r="E680" s="40">
        <f>D680*0.5</f>
        <v>1744.5</v>
      </c>
    </row>
    <row r="681" spans="1:5" x14ac:dyDescent="0.2">
      <c r="A681" s="11" t="s">
        <v>516</v>
      </c>
      <c r="B681" s="11" t="s">
        <v>1348</v>
      </c>
      <c r="C681" s="12">
        <v>1</v>
      </c>
      <c r="D681" s="42">
        <v>5276</v>
      </c>
      <c r="E681" s="40">
        <f>D681*0.4</f>
        <v>2110.4</v>
      </c>
    </row>
    <row r="682" spans="1:5" x14ac:dyDescent="0.2">
      <c r="A682" s="11" t="s">
        <v>518</v>
      </c>
      <c r="B682" s="11" t="s">
        <v>1348</v>
      </c>
      <c r="C682" s="12">
        <v>1</v>
      </c>
      <c r="D682" s="42">
        <v>6411</v>
      </c>
      <c r="E682" s="40">
        <f t="shared" ref="E682:E684" si="21">D682*0.4</f>
        <v>2564.4</v>
      </c>
    </row>
    <row r="683" spans="1:5" x14ac:dyDescent="0.2">
      <c r="A683" s="11" t="s">
        <v>519</v>
      </c>
      <c r="B683" s="11" t="s">
        <v>1348</v>
      </c>
      <c r="C683" s="12">
        <v>1</v>
      </c>
      <c r="D683" s="42">
        <v>7333</v>
      </c>
      <c r="E683" s="40">
        <f t="shared" si="21"/>
        <v>2933.2000000000003</v>
      </c>
    </row>
    <row r="684" spans="1:5" x14ac:dyDescent="0.2">
      <c r="A684" s="11" t="s">
        <v>520</v>
      </c>
      <c r="B684" s="11" t="s">
        <v>1348</v>
      </c>
      <c r="C684" s="12">
        <v>3</v>
      </c>
      <c r="D684" s="42">
        <v>7333</v>
      </c>
      <c r="E684" s="40">
        <f t="shared" si="21"/>
        <v>2933.2000000000003</v>
      </c>
    </row>
    <row r="685" spans="1:5" x14ac:dyDescent="0.2">
      <c r="A685" s="11" t="s">
        <v>1991</v>
      </c>
      <c r="B685" s="11" t="s">
        <v>1262</v>
      </c>
      <c r="C685" s="12">
        <v>7</v>
      </c>
      <c r="D685" s="42">
        <v>358</v>
      </c>
      <c r="E685" s="40">
        <f>D685*0.5</f>
        <v>179</v>
      </c>
    </row>
    <row r="686" spans="1:5" x14ac:dyDescent="0.2">
      <c r="A686" s="11" t="s">
        <v>526</v>
      </c>
      <c r="B686" s="11" t="s">
        <v>1348</v>
      </c>
      <c r="C686" s="12">
        <v>5</v>
      </c>
      <c r="D686" s="42">
        <v>989</v>
      </c>
      <c r="E686" s="40">
        <f>D686*0.4</f>
        <v>395.6</v>
      </c>
    </row>
    <row r="687" spans="1:5" x14ac:dyDescent="0.2">
      <c r="A687" s="11" t="s">
        <v>522</v>
      </c>
      <c r="B687" s="11" t="s">
        <v>1348</v>
      </c>
      <c r="C687" s="12">
        <v>4</v>
      </c>
      <c r="D687" s="42">
        <v>8391</v>
      </c>
      <c r="E687" s="40">
        <f t="shared" ref="E687:E703" si="22">D687*0.4</f>
        <v>3356.4</v>
      </c>
    </row>
    <row r="688" spans="1:5" x14ac:dyDescent="0.2">
      <c r="A688" s="11" t="s">
        <v>523</v>
      </c>
      <c r="B688" s="11" t="s">
        <v>1348</v>
      </c>
      <c r="C688" s="12">
        <v>5</v>
      </c>
      <c r="D688" s="42">
        <v>10523</v>
      </c>
      <c r="E688" s="40">
        <f t="shared" si="22"/>
        <v>4209.2</v>
      </c>
    </row>
    <row r="689" spans="1:5" x14ac:dyDescent="0.2">
      <c r="A689" s="11" t="s">
        <v>524</v>
      </c>
      <c r="B689" s="11" t="s">
        <v>1348</v>
      </c>
      <c r="C689" s="12">
        <v>2</v>
      </c>
      <c r="D689" s="42">
        <v>11825</v>
      </c>
      <c r="E689" s="40">
        <f t="shared" si="22"/>
        <v>4730</v>
      </c>
    </row>
    <row r="690" spans="1:5" x14ac:dyDescent="0.2">
      <c r="A690" s="11" t="s">
        <v>525</v>
      </c>
      <c r="B690" s="11" t="s">
        <v>1348</v>
      </c>
      <c r="C690" s="12">
        <v>2</v>
      </c>
      <c r="D690" s="42">
        <v>12935</v>
      </c>
      <c r="E690" s="40">
        <f t="shared" si="22"/>
        <v>5174</v>
      </c>
    </row>
    <row r="691" spans="1:5" x14ac:dyDescent="0.2">
      <c r="A691" s="11" t="s">
        <v>527</v>
      </c>
      <c r="B691" s="11" t="s">
        <v>1348</v>
      </c>
      <c r="C691" s="12">
        <v>4</v>
      </c>
      <c r="D691" s="42">
        <v>14195</v>
      </c>
      <c r="E691" s="40">
        <f t="shared" si="22"/>
        <v>5678</v>
      </c>
    </row>
    <row r="692" spans="1:5" x14ac:dyDescent="0.2">
      <c r="A692" s="11" t="s">
        <v>528</v>
      </c>
      <c r="B692" s="11" t="s">
        <v>1348</v>
      </c>
      <c r="C692" s="12">
        <v>3</v>
      </c>
      <c r="D692" s="42">
        <v>14195</v>
      </c>
      <c r="E692" s="40">
        <f t="shared" si="22"/>
        <v>5678</v>
      </c>
    </row>
    <row r="693" spans="1:5" x14ac:dyDescent="0.2">
      <c r="A693" s="11" t="s">
        <v>529</v>
      </c>
      <c r="B693" s="11" t="s">
        <v>1348</v>
      </c>
      <c r="C693" s="12">
        <v>3</v>
      </c>
      <c r="D693" s="42">
        <v>14195</v>
      </c>
      <c r="E693" s="40">
        <f t="shared" si="22"/>
        <v>5678</v>
      </c>
    </row>
    <row r="694" spans="1:5" x14ac:dyDescent="0.2">
      <c r="A694" s="11" t="s">
        <v>530</v>
      </c>
      <c r="B694" s="11" t="s">
        <v>1348</v>
      </c>
      <c r="C694" s="12">
        <v>2</v>
      </c>
      <c r="D694" s="42">
        <v>15691</v>
      </c>
      <c r="E694" s="40">
        <f t="shared" si="22"/>
        <v>6276.4000000000005</v>
      </c>
    </row>
    <row r="695" spans="1:5" x14ac:dyDescent="0.2">
      <c r="A695" s="11" t="s">
        <v>531</v>
      </c>
      <c r="B695" s="11" t="s">
        <v>1348</v>
      </c>
      <c r="C695" s="12">
        <v>2</v>
      </c>
      <c r="D695" s="42">
        <v>989</v>
      </c>
      <c r="E695" s="40">
        <f t="shared" si="22"/>
        <v>395.6</v>
      </c>
    </row>
    <row r="696" spans="1:5" x14ac:dyDescent="0.2">
      <c r="A696" s="11" t="s">
        <v>1624</v>
      </c>
      <c r="B696" s="11" t="s">
        <v>1348</v>
      </c>
      <c r="C696" s="12">
        <v>5</v>
      </c>
      <c r="D696" s="42">
        <v>989</v>
      </c>
      <c r="E696" s="40">
        <f t="shared" si="22"/>
        <v>395.6</v>
      </c>
    </row>
    <row r="697" spans="1:5" x14ac:dyDescent="0.2">
      <c r="A697" s="11" t="s">
        <v>532</v>
      </c>
      <c r="B697" s="11" t="s">
        <v>1348</v>
      </c>
      <c r="C697" s="12">
        <v>1</v>
      </c>
      <c r="D697" s="42">
        <v>20385</v>
      </c>
      <c r="E697" s="40">
        <f t="shared" si="22"/>
        <v>8154</v>
      </c>
    </row>
    <row r="698" spans="1:5" x14ac:dyDescent="0.2">
      <c r="A698" s="11" t="s">
        <v>533</v>
      </c>
      <c r="B698" s="11" t="s">
        <v>1348</v>
      </c>
      <c r="C698" s="12">
        <v>1</v>
      </c>
      <c r="D698" s="42">
        <v>20385</v>
      </c>
      <c r="E698" s="40">
        <f t="shared" si="22"/>
        <v>8154</v>
      </c>
    </row>
    <row r="699" spans="1:5" x14ac:dyDescent="0.2">
      <c r="A699" s="11" t="s">
        <v>534</v>
      </c>
      <c r="B699" s="11" t="s">
        <v>1348</v>
      </c>
      <c r="C699" s="12">
        <v>2</v>
      </c>
      <c r="D699" s="42">
        <v>989</v>
      </c>
      <c r="E699" s="40">
        <f t="shared" si="22"/>
        <v>395.6</v>
      </c>
    </row>
    <row r="700" spans="1:5" x14ac:dyDescent="0.2">
      <c r="A700" s="11" t="s">
        <v>1621</v>
      </c>
      <c r="B700" s="11" t="s">
        <v>1348</v>
      </c>
      <c r="C700" s="12">
        <v>1</v>
      </c>
      <c r="D700" s="42"/>
      <c r="E700" s="40">
        <f t="shared" si="22"/>
        <v>0</v>
      </c>
    </row>
    <row r="701" spans="1:5" x14ac:dyDescent="0.2">
      <c r="A701" s="11" t="s">
        <v>535</v>
      </c>
      <c r="B701" s="11" t="s">
        <v>1262</v>
      </c>
      <c r="C701" s="12">
        <v>3</v>
      </c>
      <c r="D701" s="42">
        <v>358</v>
      </c>
      <c r="E701" s="40">
        <f t="shared" si="22"/>
        <v>143.20000000000002</v>
      </c>
    </row>
    <row r="702" spans="1:5" x14ac:dyDescent="0.2">
      <c r="A702" s="11" t="s">
        <v>536</v>
      </c>
      <c r="B702" s="11" t="s">
        <v>1348</v>
      </c>
      <c r="C702" s="12">
        <v>2</v>
      </c>
      <c r="D702" s="42">
        <v>1136</v>
      </c>
      <c r="E702" s="40">
        <f t="shared" si="22"/>
        <v>454.40000000000003</v>
      </c>
    </row>
    <row r="703" spans="1:5" x14ac:dyDescent="0.2">
      <c r="A703" s="11" t="s">
        <v>1616</v>
      </c>
      <c r="B703" s="11" t="s">
        <v>1348</v>
      </c>
      <c r="C703" s="12">
        <v>3</v>
      </c>
      <c r="D703" s="42">
        <v>1136</v>
      </c>
      <c r="E703" s="40">
        <f t="shared" si="22"/>
        <v>454.40000000000003</v>
      </c>
    </row>
    <row r="704" spans="1:5" x14ac:dyDescent="0.2">
      <c r="A704" s="11" t="s">
        <v>1639</v>
      </c>
      <c r="B704" s="11" t="s">
        <v>1262</v>
      </c>
      <c r="C704" s="12">
        <v>1</v>
      </c>
      <c r="D704" s="42">
        <v>1136</v>
      </c>
      <c r="E704" s="40">
        <f>D704*0.5</f>
        <v>568</v>
      </c>
    </row>
    <row r="705" spans="1:5" x14ac:dyDescent="0.2">
      <c r="A705" s="11" t="s">
        <v>538</v>
      </c>
      <c r="B705" s="11" t="s">
        <v>1348</v>
      </c>
      <c r="C705" s="12">
        <v>3</v>
      </c>
      <c r="D705" s="42">
        <v>1154</v>
      </c>
      <c r="E705" s="40">
        <f>D705*0.4</f>
        <v>461.6</v>
      </c>
    </row>
    <row r="706" spans="1:5" x14ac:dyDescent="0.2">
      <c r="A706" s="11" t="s">
        <v>539</v>
      </c>
      <c r="B706" s="11" t="s">
        <v>1348</v>
      </c>
      <c r="C706" s="12">
        <v>81</v>
      </c>
      <c r="D706" s="42">
        <v>1154</v>
      </c>
      <c r="E706" s="40">
        <f t="shared" ref="E706:E707" si="23">D706*0.4</f>
        <v>461.6</v>
      </c>
    </row>
    <row r="707" spans="1:5" x14ac:dyDescent="0.2">
      <c r="A707" s="11" t="s">
        <v>1627</v>
      </c>
      <c r="B707" s="11" t="s">
        <v>1348</v>
      </c>
      <c r="C707" s="12">
        <v>8</v>
      </c>
      <c r="D707" s="42">
        <v>1320</v>
      </c>
      <c r="E707" s="40">
        <f t="shared" si="23"/>
        <v>528</v>
      </c>
    </row>
    <row r="708" spans="1:5" x14ac:dyDescent="0.2">
      <c r="A708" s="11" t="s">
        <v>1640</v>
      </c>
      <c r="B708" s="11" t="s">
        <v>1259</v>
      </c>
      <c r="C708" s="12">
        <v>1</v>
      </c>
      <c r="D708" s="42">
        <v>1320</v>
      </c>
      <c r="E708" s="40">
        <f t="shared" ref="E708:E712" si="24">D708*0.3</f>
        <v>396</v>
      </c>
    </row>
    <row r="709" spans="1:5" x14ac:dyDescent="0.2">
      <c r="A709" s="11" t="s">
        <v>540</v>
      </c>
      <c r="B709" s="11" t="s">
        <v>1348</v>
      </c>
      <c r="C709" s="27"/>
      <c r="D709" s="42">
        <v>1320</v>
      </c>
      <c r="E709" s="40">
        <f>D709*0.4</f>
        <v>528</v>
      </c>
    </row>
    <row r="710" spans="1:5" x14ac:dyDescent="0.2">
      <c r="A710" s="11" t="s">
        <v>540</v>
      </c>
      <c r="B710" s="11" t="s">
        <v>1262</v>
      </c>
      <c r="C710" s="12">
        <v>4</v>
      </c>
      <c r="D710" s="42">
        <v>373</v>
      </c>
      <c r="E710" s="40">
        <f>D710*0.5</f>
        <v>186.5</v>
      </c>
    </row>
    <row r="711" spans="1:5" x14ac:dyDescent="0.2">
      <c r="A711" s="11" t="s">
        <v>542</v>
      </c>
      <c r="B711" s="11" t="s">
        <v>1348</v>
      </c>
      <c r="C711" s="12">
        <v>16</v>
      </c>
      <c r="D711" s="42">
        <v>1320</v>
      </c>
      <c r="E711" s="40">
        <f>D711*0.4</f>
        <v>528</v>
      </c>
    </row>
    <row r="712" spans="1:5" x14ac:dyDescent="0.2">
      <c r="A712" s="11" t="s">
        <v>1641</v>
      </c>
      <c r="B712" s="11" t="s">
        <v>1259</v>
      </c>
      <c r="C712" s="12">
        <v>1</v>
      </c>
      <c r="D712" s="42">
        <v>1353</v>
      </c>
      <c r="E712" s="40">
        <f t="shared" si="24"/>
        <v>405.9</v>
      </c>
    </row>
    <row r="713" spans="1:5" x14ac:dyDescent="0.2">
      <c r="A713" s="4"/>
      <c r="B713" s="4"/>
      <c r="C713" s="5"/>
    </row>
    <row r="714" spans="1:5" x14ac:dyDescent="0.2">
      <c r="A714" s="9" t="s">
        <v>2139</v>
      </c>
      <c r="B714" s="9" t="s">
        <v>1630</v>
      </c>
      <c r="C714" s="18" t="s">
        <v>1</v>
      </c>
      <c r="D714" s="43" t="s">
        <v>1986</v>
      </c>
      <c r="E714" s="39" t="s">
        <v>1987</v>
      </c>
    </row>
    <row r="715" spans="1:5" x14ac:dyDescent="0.2">
      <c r="A715" s="11" t="s">
        <v>1615</v>
      </c>
      <c r="B715" s="11" t="s">
        <v>1348</v>
      </c>
      <c r="C715" s="12">
        <v>9</v>
      </c>
      <c r="D715" s="42"/>
      <c r="E715" s="40">
        <v>225</v>
      </c>
    </row>
    <row r="716" spans="1:5" x14ac:dyDescent="0.2">
      <c r="A716" s="11" t="s">
        <v>1617</v>
      </c>
      <c r="B716" s="11" t="s">
        <v>1348</v>
      </c>
      <c r="C716" s="12">
        <v>16</v>
      </c>
      <c r="D716" s="42"/>
      <c r="E716" s="40">
        <v>175</v>
      </c>
    </row>
    <row r="717" spans="1:5" x14ac:dyDescent="0.2">
      <c r="A717" s="4"/>
      <c r="B717" s="4"/>
      <c r="C717" s="5"/>
    </row>
    <row r="718" spans="1:5" x14ac:dyDescent="0.2">
      <c r="A718" s="9" t="s">
        <v>2138</v>
      </c>
      <c r="B718" s="9" t="s">
        <v>1630</v>
      </c>
      <c r="C718" s="18" t="s">
        <v>1</v>
      </c>
      <c r="D718" s="43" t="s">
        <v>1986</v>
      </c>
      <c r="E718" s="39" t="s">
        <v>1987</v>
      </c>
    </row>
    <row r="719" spans="1:5" x14ac:dyDescent="0.2">
      <c r="A719" s="11" t="s">
        <v>498</v>
      </c>
      <c r="B719" s="11" t="s">
        <v>1348</v>
      </c>
      <c r="C719" s="12">
        <v>1</v>
      </c>
      <c r="D719" s="42">
        <v>2394</v>
      </c>
      <c r="E719" s="40">
        <f>D719*0.4</f>
        <v>957.6</v>
      </c>
    </row>
    <row r="720" spans="1:5" x14ac:dyDescent="0.2">
      <c r="A720" s="11" t="s">
        <v>503</v>
      </c>
      <c r="B720" s="11" t="s">
        <v>1348</v>
      </c>
      <c r="C720" s="12">
        <v>1</v>
      </c>
      <c r="D720" s="42">
        <v>2787</v>
      </c>
      <c r="E720" s="40">
        <f t="shared" ref="E720:E739" si="25">D720*0.4</f>
        <v>1114.8</v>
      </c>
    </row>
    <row r="721" spans="1:5" x14ac:dyDescent="0.2">
      <c r="A721" s="11" t="s">
        <v>505</v>
      </c>
      <c r="B721" s="11" t="s">
        <v>1348</v>
      </c>
      <c r="C721" s="12">
        <v>1</v>
      </c>
      <c r="D721" s="42">
        <v>3175</v>
      </c>
      <c r="E721" s="40">
        <f t="shared" si="25"/>
        <v>1270</v>
      </c>
    </row>
    <row r="722" spans="1:5" x14ac:dyDescent="0.2">
      <c r="A722" s="11" t="s">
        <v>1622</v>
      </c>
      <c r="B722" s="11" t="s">
        <v>1348</v>
      </c>
      <c r="C722" s="12">
        <v>3</v>
      </c>
      <c r="D722" s="42">
        <v>3175</v>
      </c>
      <c r="E722" s="40">
        <f t="shared" si="25"/>
        <v>1270</v>
      </c>
    </row>
    <row r="723" spans="1:5" x14ac:dyDescent="0.2">
      <c r="A723" s="11" t="s">
        <v>506</v>
      </c>
      <c r="B723" s="11" t="s">
        <v>1348</v>
      </c>
      <c r="C723" s="12">
        <v>4</v>
      </c>
      <c r="D723" s="42">
        <v>3175</v>
      </c>
      <c r="E723" s="40">
        <f t="shared" si="25"/>
        <v>1270</v>
      </c>
    </row>
    <row r="724" spans="1:5" x14ac:dyDescent="0.2">
      <c r="A724" s="11" t="s">
        <v>507</v>
      </c>
      <c r="B724" s="11" t="s">
        <v>1348</v>
      </c>
      <c r="C724" s="12">
        <v>1</v>
      </c>
      <c r="D724" s="42">
        <v>3175</v>
      </c>
      <c r="E724" s="40">
        <f t="shared" si="25"/>
        <v>1270</v>
      </c>
    </row>
    <row r="725" spans="1:5" x14ac:dyDescent="0.2">
      <c r="A725" s="11" t="s">
        <v>1623</v>
      </c>
      <c r="B725" s="11" t="s">
        <v>1348</v>
      </c>
      <c r="C725" s="12">
        <v>1</v>
      </c>
      <c r="D725" s="42">
        <v>3538</v>
      </c>
      <c r="E725" s="40">
        <f t="shared" si="25"/>
        <v>1415.2</v>
      </c>
    </row>
    <row r="726" spans="1:5" x14ac:dyDescent="0.2">
      <c r="A726" s="11" t="s">
        <v>511</v>
      </c>
      <c r="B726" s="11" t="s">
        <v>1348</v>
      </c>
      <c r="C726" s="12">
        <v>2</v>
      </c>
      <c r="D726" s="42">
        <v>3994</v>
      </c>
      <c r="E726" s="40">
        <f t="shared" si="25"/>
        <v>1597.6000000000001</v>
      </c>
    </row>
    <row r="727" spans="1:5" x14ac:dyDescent="0.2">
      <c r="A727" s="11" t="s">
        <v>515</v>
      </c>
      <c r="B727" s="11" t="s">
        <v>1348</v>
      </c>
      <c r="C727" s="12">
        <v>2</v>
      </c>
      <c r="D727" s="42">
        <v>5193</v>
      </c>
      <c r="E727" s="40">
        <f t="shared" si="25"/>
        <v>2077.2000000000003</v>
      </c>
    </row>
    <row r="728" spans="1:5" x14ac:dyDescent="0.2">
      <c r="A728" s="11" t="s">
        <v>1626</v>
      </c>
      <c r="B728" s="11" t="s">
        <v>1348</v>
      </c>
      <c r="C728" s="12">
        <v>3</v>
      </c>
      <c r="D728" s="42">
        <v>5193</v>
      </c>
      <c r="E728" s="40">
        <f t="shared" si="25"/>
        <v>2077.2000000000003</v>
      </c>
    </row>
    <row r="729" spans="1:5" x14ac:dyDescent="0.2">
      <c r="A729" s="11" t="s">
        <v>517</v>
      </c>
      <c r="B729" s="11" t="s">
        <v>1348</v>
      </c>
      <c r="C729" s="12">
        <v>2</v>
      </c>
      <c r="D729" s="42">
        <v>6411</v>
      </c>
      <c r="E729" s="40">
        <f t="shared" si="25"/>
        <v>2564.4</v>
      </c>
    </row>
    <row r="730" spans="1:5" x14ac:dyDescent="0.2">
      <c r="A730" s="11" t="s">
        <v>1607</v>
      </c>
      <c r="B730" s="11" t="s">
        <v>1348</v>
      </c>
      <c r="C730" s="12">
        <v>3</v>
      </c>
      <c r="D730" s="42">
        <v>7333</v>
      </c>
      <c r="E730" s="40">
        <f t="shared" si="25"/>
        <v>2933.2000000000003</v>
      </c>
    </row>
    <row r="731" spans="1:5" x14ac:dyDescent="0.2">
      <c r="A731" s="11" t="s">
        <v>1611</v>
      </c>
      <c r="B731" s="11" t="s">
        <v>1348</v>
      </c>
      <c r="C731" s="12">
        <v>3</v>
      </c>
      <c r="D731" s="42">
        <v>7333</v>
      </c>
      <c r="E731" s="40">
        <f t="shared" si="25"/>
        <v>2933.2000000000003</v>
      </c>
    </row>
    <row r="732" spans="1:5" x14ac:dyDescent="0.2">
      <c r="A732" s="11" t="s">
        <v>1614</v>
      </c>
      <c r="B732" s="11" t="s">
        <v>1348</v>
      </c>
      <c r="C732" s="12">
        <v>1</v>
      </c>
      <c r="D732" s="42">
        <v>7773</v>
      </c>
      <c r="E732" s="40">
        <f t="shared" si="25"/>
        <v>3109.2000000000003</v>
      </c>
    </row>
    <row r="733" spans="1:5" x14ac:dyDescent="0.2">
      <c r="A733" s="11" t="s">
        <v>1612</v>
      </c>
      <c r="B733" s="11" t="s">
        <v>1348</v>
      </c>
      <c r="C733" s="12">
        <v>1</v>
      </c>
      <c r="D733" s="42">
        <v>9272</v>
      </c>
      <c r="E733" s="40">
        <f t="shared" si="25"/>
        <v>3708.8</v>
      </c>
    </row>
    <row r="734" spans="1:5" x14ac:dyDescent="0.2">
      <c r="A734" s="11" t="s">
        <v>1608</v>
      </c>
      <c r="B734" s="11" t="s">
        <v>1348</v>
      </c>
      <c r="C734" s="12">
        <v>1</v>
      </c>
      <c r="D734" s="42">
        <v>10523</v>
      </c>
      <c r="E734" s="40">
        <f t="shared" si="25"/>
        <v>4209.2</v>
      </c>
    </row>
    <row r="735" spans="1:5" x14ac:dyDescent="0.2">
      <c r="A735" s="11" t="s">
        <v>1610</v>
      </c>
      <c r="B735" s="11" t="s">
        <v>1348</v>
      </c>
      <c r="C735" s="12">
        <v>1</v>
      </c>
      <c r="D735" s="42">
        <v>12935</v>
      </c>
      <c r="E735" s="40">
        <f t="shared" si="25"/>
        <v>5174</v>
      </c>
    </row>
    <row r="736" spans="1:5" x14ac:dyDescent="0.2">
      <c r="A736" s="11" t="s">
        <v>1613</v>
      </c>
      <c r="B736" s="11" t="s">
        <v>1348</v>
      </c>
      <c r="C736" s="12">
        <v>2</v>
      </c>
      <c r="D736" s="42">
        <v>15691</v>
      </c>
      <c r="E736" s="40">
        <f t="shared" si="25"/>
        <v>6276.4000000000005</v>
      </c>
    </row>
    <row r="737" spans="1:5" x14ac:dyDescent="0.2">
      <c r="A737" s="11" t="s">
        <v>1609</v>
      </c>
      <c r="B737" s="11" t="s">
        <v>1348</v>
      </c>
      <c r="C737" s="12">
        <v>2</v>
      </c>
      <c r="D737" s="42">
        <v>23893</v>
      </c>
      <c r="E737" s="40">
        <f t="shared" si="25"/>
        <v>9557.2000000000007</v>
      </c>
    </row>
    <row r="738" spans="1:5" x14ac:dyDescent="0.2">
      <c r="A738" s="11" t="s">
        <v>537</v>
      </c>
      <c r="B738" s="11" t="s">
        <v>1348</v>
      </c>
      <c r="C738" s="12">
        <v>2</v>
      </c>
      <c r="D738" s="42">
        <v>1154</v>
      </c>
      <c r="E738" s="40">
        <f t="shared" si="25"/>
        <v>461.6</v>
      </c>
    </row>
    <row r="739" spans="1:5" x14ac:dyDescent="0.2">
      <c r="A739" s="11" t="s">
        <v>1618</v>
      </c>
      <c r="B739" s="11" t="s">
        <v>1348</v>
      </c>
      <c r="C739" s="12">
        <v>29</v>
      </c>
      <c r="D739" s="42">
        <v>1353</v>
      </c>
      <c r="E739" s="40">
        <f t="shared" si="25"/>
        <v>541.20000000000005</v>
      </c>
    </row>
    <row r="740" spans="1:5" x14ac:dyDescent="0.2">
      <c r="A740" s="4"/>
      <c r="B740" s="4"/>
      <c r="C740" s="5"/>
    </row>
    <row r="741" spans="1:5" x14ac:dyDescent="0.2">
      <c r="A741" s="9" t="s">
        <v>2137</v>
      </c>
      <c r="B741" s="9" t="s">
        <v>1630</v>
      </c>
      <c r="C741" s="18" t="s">
        <v>1</v>
      </c>
      <c r="D741" s="43" t="s">
        <v>1986</v>
      </c>
      <c r="E741" s="39" t="s">
        <v>1987</v>
      </c>
    </row>
    <row r="742" spans="1:5" x14ac:dyDescent="0.2">
      <c r="A742" s="11" t="s">
        <v>499</v>
      </c>
      <c r="B742" s="11" t="s">
        <v>1348</v>
      </c>
      <c r="C742" s="12">
        <v>4</v>
      </c>
      <c r="D742" s="42">
        <v>3175</v>
      </c>
      <c r="E742" s="40">
        <f>D742*0.4</f>
        <v>1270</v>
      </c>
    </row>
    <row r="743" spans="1:5" x14ac:dyDescent="0.2">
      <c r="A743" s="11" t="s">
        <v>502</v>
      </c>
      <c r="B743" s="11" t="s">
        <v>1348</v>
      </c>
      <c r="C743" s="12">
        <v>1</v>
      </c>
      <c r="D743" s="42">
        <v>4541</v>
      </c>
      <c r="E743" s="40">
        <f t="shared" ref="E743:E748" si="26">D743*0.4</f>
        <v>1816.4</v>
      </c>
    </row>
    <row r="744" spans="1:5" x14ac:dyDescent="0.2">
      <c r="A744" s="11" t="s">
        <v>508</v>
      </c>
      <c r="B744" s="11" t="s">
        <v>1348</v>
      </c>
      <c r="C744" s="12">
        <v>5</v>
      </c>
      <c r="D744" s="42">
        <v>5601</v>
      </c>
      <c r="E744" s="40">
        <f t="shared" si="26"/>
        <v>2240.4</v>
      </c>
    </row>
    <row r="745" spans="1:5" x14ac:dyDescent="0.2">
      <c r="A745" s="11" t="s">
        <v>509</v>
      </c>
      <c r="B745" s="11" t="s">
        <v>1348</v>
      </c>
      <c r="C745" s="12">
        <v>12</v>
      </c>
      <c r="D745" s="42">
        <v>5601</v>
      </c>
      <c r="E745" s="40">
        <f t="shared" si="26"/>
        <v>2240.4</v>
      </c>
    </row>
    <row r="746" spans="1:5" x14ac:dyDescent="0.2">
      <c r="A746" s="11" t="s">
        <v>1628</v>
      </c>
      <c r="B746" s="11" t="s">
        <v>1348</v>
      </c>
      <c r="C746" s="12">
        <v>16</v>
      </c>
      <c r="D746" s="42">
        <v>6236</v>
      </c>
      <c r="E746" s="40">
        <f t="shared" si="26"/>
        <v>2494.4</v>
      </c>
    </row>
    <row r="747" spans="1:5" x14ac:dyDescent="0.2">
      <c r="A747" s="11" t="s">
        <v>512</v>
      </c>
      <c r="B747" s="11" t="s">
        <v>1348</v>
      </c>
      <c r="C747" s="12">
        <v>1</v>
      </c>
      <c r="D747" s="42">
        <v>6785</v>
      </c>
      <c r="E747" s="40">
        <f t="shared" si="26"/>
        <v>2714</v>
      </c>
    </row>
    <row r="748" spans="1:5" x14ac:dyDescent="0.2">
      <c r="A748" s="11" t="s">
        <v>521</v>
      </c>
      <c r="B748" s="11" t="s">
        <v>1348</v>
      </c>
      <c r="C748" s="12">
        <v>1</v>
      </c>
      <c r="D748" s="42">
        <v>9735</v>
      </c>
      <c r="E748" s="40">
        <f t="shared" si="26"/>
        <v>3894</v>
      </c>
    </row>
    <row r="749" spans="1:5" x14ac:dyDescent="0.2">
      <c r="A749" s="4"/>
      <c r="B749" s="4"/>
      <c r="C749" s="5"/>
    </row>
    <row r="750" spans="1:5" x14ac:dyDescent="0.2">
      <c r="A750" s="53" t="s">
        <v>2133</v>
      </c>
      <c r="B750" s="53"/>
      <c r="C750" s="53"/>
      <c r="D750" s="53"/>
      <c r="E750" s="53"/>
    </row>
    <row r="751" spans="1:5" x14ac:dyDescent="0.2">
      <c r="A751" s="9" t="s">
        <v>2133</v>
      </c>
      <c r="B751" s="9" t="s">
        <v>1257</v>
      </c>
      <c r="C751" s="18" t="s">
        <v>1</v>
      </c>
      <c r="D751" s="43" t="s">
        <v>1986</v>
      </c>
      <c r="E751" s="43" t="s">
        <v>1987</v>
      </c>
    </row>
    <row r="752" spans="1:5" x14ac:dyDescent="0.2">
      <c r="A752" s="11" t="s">
        <v>350</v>
      </c>
      <c r="B752" s="11" t="s">
        <v>1348</v>
      </c>
      <c r="C752" s="12">
        <v>39</v>
      </c>
      <c r="D752" s="42">
        <v>462</v>
      </c>
      <c r="E752" s="42">
        <f>D752*0.4</f>
        <v>184.8</v>
      </c>
    </row>
    <row r="753" spans="1:5" x14ac:dyDescent="0.2">
      <c r="A753" s="11" t="s">
        <v>856</v>
      </c>
      <c r="B753" s="11" t="s">
        <v>1347</v>
      </c>
      <c r="C753" s="12">
        <v>6</v>
      </c>
      <c r="D753" s="42"/>
      <c r="E753" s="42">
        <f>D753/2</f>
        <v>0</v>
      </c>
    </row>
    <row r="754" spans="1:5" x14ac:dyDescent="0.2">
      <c r="A754" s="11" t="s">
        <v>351</v>
      </c>
      <c r="B754" s="11" t="s">
        <v>1261</v>
      </c>
      <c r="C754" s="12">
        <v>1</v>
      </c>
      <c r="D754" s="42">
        <v>3942</v>
      </c>
      <c r="E754" s="42">
        <f>D754*0.4</f>
        <v>1576.8000000000002</v>
      </c>
    </row>
    <row r="755" spans="1:5" x14ac:dyDescent="0.2">
      <c r="A755" s="11" t="s">
        <v>352</v>
      </c>
      <c r="B755" s="11" t="s">
        <v>1261</v>
      </c>
      <c r="C755" s="12">
        <v>1</v>
      </c>
      <c r="D755" s="42">
        <v>3942</v>
      </c>
      <c r="E755" s="42">
        <f>D755*0.4</f>
        <v>1576.8000000000002</v>
      </c>
    </row>
    <row r="756" spans="1:5" x14ac:dyDescent="0.2">
      <c r="A756" s="11" t="s">
        <v>353</v>
      </c>
      <c r="B756" s="11" t="s">
        <v>1348</v>
      </c>
      <c r="C756" s="12">
        <v>5</v>
      </c>
      <c r="D756" s="42">
        <v>5785</v>
      </c>
      <c r="E756" s="42">
        <f>D756*0.4</f>
        <v>2314</v>
      </c>
    </row>
    <row r="757" spans="1:5" x14ac:dyDescent="0.2">
      <c r="A757" s="11" t="s">
        <v>1352</v>
      </c>
      <c r="B757" s="11" t="s">
        <v>1348</v>
      </c>
      <c r="C757" s="12">
        <v>2</v>
      </c>
      <c r="D757" s="42">
        <v>6801</v>
      </c>
      <c r="E757" s="42">
        <f>D757*0.4</f>
        <v>2720.4</v>
      </c>
    </row>
    <row r="758" spans="1:5" x14ac:dyDescent="0.2">
      <c r="A758" s="11" t="s">
        <v>859</v>
      </c>
      <c r="B758" s="11" t="s">
        <v>1347</v>
      </c>
      <c r="C758" s="12">
        <v>1</v>
      </c>
      <c r="D758" s="42">
        <v>6835</v>
      </c>
      <c r="E758" s="42">
        <f>D758/2</f>
        <v>3417.5</v>
      </c>
    </row>
    <row r="759" spans="1:5" x14ac:dyDescent="0.2">
      <c r="A759" s="11" t="s">
        <v>1353</v>
      </c>
      <c r="B759" s="11" t="s">
        <v>1348</v>
      </c>
      <c r="C759" s="12">
        <v>1</v>
      </c>
      <c r="D759" s="42">
        <v>9775</v>
      </c>
      <c r="E759" s="42">
        <f>D759*0.4</f>
        <v>3910</v>
      </c>
    </row>
    <row r="760" spans="1:5" x14ac:dyDescent="0.2">
      <c r="A760" s="11" t="s">
        <v>1350</v>
      </c>
      <c r="B760" s="11" t="s">
        <v>1348</v>
      </c>
      <c r="C760" s="12">
        <v>2</v>
      </c>
      <c r="D760" s="42">
        <v>6801</v>
      </c>
      <c r="E760" s="42">
        <f>D760*0.4</f>
        <v>2720.4</v>
      </c>
    </row>
    <row r="761" spans="1:5" x14ac:dyDescent="0.2">
      <c r="A761" s="11" t="s">
        <v>1351</v>
      </c>
      <c r="B761" s="11" t="s">
        <v>1348</v>
      </c>
      <c r="C761" s="12">
        <v>1</v>
      </c>
      <c r="D761" s="42">
        <v>6801</v>
      </c>
      <c r="E761" s="42">
        <f>D761*0.4</f>
        <v>2720.4</v>
      </c>
    </row>
    <row r="762" spans="1:5" x14ac:dyDescent="0.2">
      <c r="A762" s="11" t="s">
        <v>857</v>
      </c>
      <c r="B762" s="11" t="s">
        <v>1347</v>
      </c>
      <c r="C762" s="12">
        <v>1</v>
      </c>
      <c r="D762" s="42">
        <v>6835</v>
      </c>
      <c r="E762" s="42">
        <f>D762/2</f>
        <v>3417.5</v>
      </c>
    </row>
    <row r="763" spans="1:5" x14ac:dyDescent="0.2">
      <c r="A763" s="11" t="s">
        <v>858</v>
      </c>
      <c r="B763" s="11" t="s">
        <v>1347</v>
      </c>
      <c r="C763" s="12">
        <v>1</v>
      </c>
      <c r="D763" s="42">
        <v>6835</v>
      </c>
      <c r="E763" s="42">
        <f>D763/2</f>
        <v>3417.5</v>
      </c>
    </row>
    <row r="764" spans="1:5" x14ac:dyDescent="0.2">
      <c r="A764" s="11" t="s">
        <v>860</v>
      </c>
      <c r="B764" s="11" t="s">
        <v>1347</v>
      </c>
      <c r="C764" s="25">
        <v>1</v>
      </c>
      <c r="D764" s="42">
        <f>4411*3</f>
        <v>13233</v>
      </c>
      <c r="E764" s="42">
        <f>D764/2</f>
        <v>6616.5</v>
      </c>
    </row>
    <row r="765" spans="1:5" x14ac:dyDescent="0.2">
      <c r="A765" s="11" t="s">
        <v>862</v>
      </c>
      <c r="B765" s="11" t="s">
        <v>1347</v>
      </c>
      <c r="C765" s="25">
        <v>1</v>
      </c>
      <c r="D765" s="42">
        <f>3*3660</f>
        <v>10980</v>
      </c>
      <c r="E765" s="42">
        <f>D765/2</f>
        <v>5490</v>
      </c>
    </row>
    <row r="766" spans="1:5" x14ac:dyDescent="0.2">
      <c r="A766" s="11" t="s">
        <v>863</v>
      </c>
      <c r="B766" s="11" t="s">
        <v>1347</v>
      </c>
      <c r="C766" s="12">
        <v>1</v>
      </c>
      <c r="D766" s="42">
        <v>3660</v>
      </c>
      <c r="E766" s="42">
        <f>D766/2</f>
        <v>1830</v>
      </c>
    </row>
    <row r="767" spans="1:5" x14ac:dyDescent="0.2">
      <c r="A767" s="11" t="s">
        <v>1359</v>
      </c>
      <c r="B767" s="11" t="s">
        <v>1348</v>
      </c>
      <c r="C767" s="12">
        <v>1</v>
      </c>
      <c r="D767" s="42">
        <v>9425</v>
      </c>
      <c r="E767" s="42">
        <f>D767*0.4</f>
        <v>3770</v>
      </c>
    </row>
    <row r="768" spans="1:5" x14ac:dyDescent="0.2">
      <c r="A768" s="11" t="s">
        <v>1360</v>
      </c>
      <c r="B768" s="11" t="s">
        <v>1348</v>
      </c>
      <c r="C768" s="12">
        <v>3</v>
      </c>
      <c r="D768" s="42">
        <v>5664</v>
      </c>
      <c r="E768" s="42">
        <f>D768*0.4</f>
        <v>2265.6</v>
      </c>
    </row>
    <row r="769" spans="1:5" x14ac:dyDescent="0.2">
      <c r="A769" s="11" t="s">
        <v>874</v>
      </c>
      <c r="B769" s="11" t="s">
        <v>1347</v>
      </c>
      <c r="C769" s="25">
        <v>1</v>
      </c>
      <c r="D769" s="42">
        <f>3*5688</f>
        <v>17064</v>
      </c>
      <c r="E769" s="42">
        <f>D769/2</f>
        <v>8532</v>
      </c>
    </row>
    <row r="770" spans="1:5" x14ac:dyDescent="0.2">
      <c r="A770" s="11" t="s">
        <v>1372</v>
      </c>
      <c r="B770" s="11" t="s">
        <v>1348</v>
      </c>
      <c r="C770" s="12">
        <v>1</v>
      </c>
      <c r="D770" s="42">
        <v>8013</v>
      </c>
      <c r="E770" s="42">
        <f>D770*0.4</f>
        <v>3205.2000000000003</v>
      </c>
    </row>
    <row r="771" spans="1:5" x14ac:dyDescent="0.2">
      <c r="A771" s="11" t="s">
        <v>861</v>
      </c>
      <c r="B771" s="11" t="s">
        <v>1347</v>
      </c>
      <c r="C771" s="12">
        <v>1</v>
      </c>
      <c r="D771" s="42">
        <v>687</v>
      </c>
      <c r="E771" s="42">
        <f>D771/2</f>
        <v>343.5</v>
      </c>
    </row>
    <row r="772" spans="1:5" x14ac:dyDescent="0.2">
      <c r="A772" s="11" t="s">
        <v>1354</v>
      </c>
      <c r="B772" s="11" t="s">
        <v>1348</v>
      </c>
      <c r="C772" s="12">
        <v>5</v>
      </c>
      <c r="D772" s="42">
        <v>934</v>
      </c>
      <c r="E772" s="42">
        <f>D772*0.4</f>
        <v>373.6</v>
      </c>
    </row>
    <row r="773" spans="1:5" x14ac:dyDescent="0.2">
      <c r="A773" s="11" t="s">
        <v>1355</v>
      </c>
      <c r="B773" s="11" t="s">
        <v>1348</v>
      </c>
      <c r="C773" s="23">
        <v>8</v>
      </c>
      <c r="D773" s="42">
        <f>934*2</f>
        <v>1868</v>
      </c>
      <c r="E773" s="42">
        <f>D773*0.4</f>
        <v>747.2</v>
      </c>
    </row>
    <row r="774" spans="1:5" x14ac:dyDescent="0.2">
      <c r="A774" s="11" t="s">
        <v>1356</v>
      </c>
      <c r="B774" s="11" t="s">
        <v>1348</v>
      </c>
      <c r="C774" s="12">
        <v>7</v>
      </c>
      <c r="D774" s="42">
        <v>1633</v>
      </c>
      <c r="E774" s="42">
        <f>D774*0.4</f>
        <v>653.20000000000005</v>
      </c>
    </row>
    <row r="775" spans="1:5" x14ac:dyDescent="0.2">
      <c r="A775" s="11" t="s">
        <v>864</v>
      </c>
      <c r="B775" s="11" t="s">
        <v>1347</v>
      </c>
      <c r="C775" s="12">
        <v>2</v>
      </c>
      <c r="D775" s="42">
        <v>1706</v>
      </c>
      <c r="E775" s="42">
        <f t="shared" ref="E775:E782" si="27">D775/2</f>
        <v>853</v>
      </c>
    </row>
    <row r="776" spans="1:5" x14ac:dyDescent="0.2">
      <c r="A776" s="11" t="s">
        <v>865</v>
      </c>
      <c r="B776" s="11" t="s">
        <v>1347</v>
      </c>
      <c r="C776" s="12">
        <v>4</v>
      </c>
      <c r="D776" s="42">
        <v>717</v>
      </c>
      <c r="E776" s="42">
        <f t="shared" si="27"/>
        <v>358.5</v>
      </c>
    </row>
    <row r="777" spans="1:5" x14ac:dyDescent="0.2">
      <c r="A777" s="11" t="s">
        <v>866</v>
      </c>
      <c r="B777" s="11" t="s">
        <v>1347</v>
      </c>
      <c r="C777" s="12">
        <v>8</v>
      </c>
      <c r="D777" s="42">
        <v>717</v>
      </c>
      <c r="E777" s="42">
        <f t="shared" si="27"/>
        <v>358.5</v>
      </c>
    </row>
    <row r="778" spans="1:5" x14ac:dyDescent="0.2">
      <c r="A778" s="11" t="s">
        <v>867</v>
      </c>
      <c r="B778" s="11" t="s">
        <v>1347</v>
      </c>
      <c r="C778" s="12">
        <v>1</v>
      </c>
      <c r="D778" s="42">
        <v>717</v>
      </c>
      <c r="E778" s="42">
        <f t="shared" si="27"/>
        <v>358.5</v>
      </c>
    </row>
    <row r="779" spans="1:5" x14ac:dyDescent="0.2">
      <c r="A779" s="11" t="s">
        <v>868</v>
      </c>
      <c r="B779" s="11" t="s">
        <v>1347</v>
      </c>
      <c r="C779" s="12">
        <v>7</v>
      </c>
      <c r="D779" s="42">
        <v>717</v>
      </c>
      <c r="E779" s="42">
        <f t="shared" si="27"/>
        <v>358.5</v>
      </c>
    </row>
    <row r="780" spans="1:5" x14ac:dyDescent="0.2">
      <c r="A780" s="11" t="s">
        <v>869</v>
      </c>
      <c r="B780" s="11" t="s">
        <v>1347</v>
      </c>
      <c r="C780" s="12">
        <v>2</v>
      </c>
      <c r="D780" s="42">
        <v>717</v>
      </c>
      <c r="E780" s="42">
        <f t="shared" si="27"/>
        <v>358.5</v>
      </c>
    </row>
    <row r="781" spans="1:5" x14ac:dyDescent="0.2">
      <c r="A781" s="11" t="s">
        <v>870</v>
      </c>
      <c r="B781" s="11" t="s">
        <v>1347</v>
      </c>
      <c r="C781" s="12">
        <v>2</v>
      </c>
      <c r="D781" s="42">
        <v>717</v>
      </c>
      <c r="E781" s="42">
        <f t="shared" si="27"/>
        <v>358.5</v>
      </c>
    </row>
    <row r="782" spans="1:5" x14ac:dyDescent="0.2">
      <c r="A782" s="11" t="s">
        <v>871</v>
      </c>
      <c r="B782" s="11" t="s">
        <v>1347</v>
      </c>
      <c r="C782" s="12">
        <v>6</v>
      </c>
      <c r="D782" s="42"/>
      <c r="E782" s="42">
        <f t="shared" si="27"/>
        <v>0</v>
      </c>
    </row>
    <row r="783" spans="1:5" x14ac:dyDescent="0.2">
      <c r="A783" s="11" t="s">
        <v>1357</v>
      </c>
      <c r="B783" s="11" t="s">
        <v>1348</v>
      </c>
      <c r="C783" s="12">
        <v>37</v>
      </c>
      <c r="D783" s="42">
        <v>709</v>
      </c>
      <c r="E783" s="42">
        <f>D783*0.4</f>
        <v>283.60000000000002</v>
      </c>
    </row>
    <row r="784" spans="1:5" x14ac:dyDescent="0.2">
      <c r="A784" s="11" t="s">
        <v>1358</v>
      </c>
      <c r="B784" s="11" t="s">
        <v>1348</v>
      </c>
      <c r="C784" s="12">
        <v>10</v>
      </c>
      <c r="D784" s="42">
        <v>709</v>
      </c>
      <c r="E784" s="42">
        <f>D784*0.4</f>
        <v>283.60000000000002</v>
      </c>
    </row>
    <row r="785" spans="1:5" x14ac:dyDescent="0.2">
      <c r="A785" s="11" t="s">
        <v>872</v>
      </c>
      <c r="B785" s="11" t="s">
        <v>1347</v>
      </c>
      <c r="C785" s="25">
        <v>1</v>
      </c>
      <c r="D785" s="42">
        <f>717*3</f>
        <v>2151</v>
      </c>
      <c r="E785" s="42">
        <f>D785/2</f>
        <v>1075.5</v>
      </c>
    </row>
    <row r="786" spans="1:5" x14ac:dyDescent="0.2">
      <c r="A786" s="11" t="s">
        <v>873</v>
      </c>
      <c r="B786" s="11" t="s">
        <v>1347</v>
      </c>
      <c r="C786" s="12">
        <v>2</v>
      </c>
      <c r="D786" s="42">
        <v>717</v>
      </c>
      <c r="E786" s="42">
        <f>D786/2</f>
        <v>358.5</v>
      </c>
    </row>
    <row r="787" spans="1:5" x14ac:dyDescent="0.2">
      <c r="A787" s="11" t="s">
        <v>1361</v>
      </c>
      <c r="B787" s="11" t="s">
        <v>1348</v>
      </c>
      <c r="C787" s="12">
        <v>25</v>
      </c>
      <c r="D787" s="42">
        <v>754</v>
      </c>
      <c r="E787" s="42">
        <f>D787*0.4</f>
        <v>301.60000000000002</v>
      </c>
    </row>
    <row r="788" spans="1:5" x14ac:dyDescent="0.2">
      <c r="A788" s="11" t="s">
        <v>1362</v>
      </c>
      <c r="B788" s="11" t="s">
        <v>1348</v>
      </c>
      <c r="C788" s="12">
        <v>53</v>
      </c>
      <c r="D788" s="42">
        <v>371</v>
      </c>
      <c r="E788" s="42">
        <f>D788*0.4</f>
        <v>148.4</v>
      </c>
    </row>
    <row r="789" spans="1:5" x14ac:dyDescent="0.2">
      <c r="A789" s="11" t="s">
        <v>875</v>
      </c>
      <c r="B789" s="11" t="s">
        <v>1347</v>
      </c>
      <c r="C789" s="12">
        <v>2</v>
      </c>
      <c r="D789" s="42">
        <v>319</v>
      </c>
      <c r="E789" s="42">
        <f>D789/2</f>
        <v>159.5</v>
      </c>
    </row>
    <row r="790" spans="1:5" x14ac:dyDescent="0.2">
      <c r="A790" s="11" t="s">
        <v>1365</v>
      </c>
      <c r="B790" s="11" t="s">
        <v>1348</v>
      </c>
      <c r="C790" s="12">
        <v>4</v>
      </c>
      <c r="D790" s="42">
        <v>318</v>
      </c>
      <c r="E790" s="42">
        <f>D790*0.4</f>
        <v>127.2</v>
      </c>
    </row>
    <row r="791" spans="1:5" x14ac:dyDescent="0.2">
      <c r="A791" s="11" t="s">
        <v>1363</v>
      </c>
      <c r="B791" s="11" t="s">
        <v>1364</v>
      </c>
      <c r="C791" s="12">
        <v>1</v>
      </c>
      <c r="D791" s="42">
        <v>650</v>
      </c>
      <c r="E791" s="42">
        <f>D791*0.4</f>
        <v>260</v>
      </c>
    </row>
    <row r="792" spans="1:5" x14ac:dyDescent="0.2">
      <c r="A792" s="11" t="s">
        <v>1363</v>
      </c>
      <c r="B792" s="11" t="s">
        <v>1348</v>
      </c>
      <c r="C792" s="12">
        <v>118</v>
      </c>
      <c r="D792" s="42">
        <v>650</v>
      </c>
      <c r="E792" s="42">
        <f>D792*0.4</f>
        <v>260</v>
      </c>
    </row>
    <row r="793" spans="1:5" x14ac:dyDescent="0.2">
      <c r="A793" s="11" t="s">
        <v>876</v>
      </c>
      <c r="B793" s="11" t="s">
        <v>1347</v>
      </c>
      <c r="C793" s="12">
        <v>5</v>
      </c>
      <c r="D793" s="42">
        <v>319</v>
      </c>
      <c r="E793" s="42">
        <f>D793/2</f>
        <v>159.5</v>
      </c>
    </row>
    <row r="794" spans="1:5" x14ac:dyDescent="0.2">
      <c r="A794" s="11" t="s">
        <v>877</v>
      </c>
      <c r="B794" s="11" t="s">
        <v>1347</v>
      </c>
      <c r="C794" s="25">
        <v>5</v>
      </c>
      <c r="D794" s="42">
        <f>319*3</f>
        <v>957</v>
      </c>
      <c r="E794" s="42">
        <f>D794/2</f>
        <v>478.5</v>
      </c>
    </row>
    <row r="795" spans="1:5" x14ac:dyDescent="0.2">
      <c r="A795" s="11" t="s">
        <v>878</v>
      </c>
      <c r="B795" s="11" t="s">
        <v>1347</v>
      </c>
      <c r="C795" s="12">
        <v>1</v>
      </c>
      <c r="D795" s="42">
        <v>319</v>
      </c>
      <c r="E795" s="42">
        <f>D795/2</f>
        <v>159.5</v>
      </c>
    </row>
    <row r="796" spans="1:5" x14ac:dyDescent="0.2">
      <c r="A796" s="11" t="s">
        <v>1367</v>
      </c>
      <c r="B796" s="11" t="s">
        <v>1348</v>
      </c>
      <c r="C796" s="12">
        <v>2</v>
      </c>
      <c r="D796" s="42">
        <v>660</v>
      </c>
      <c r="E796" s="42">
        <f>D796*0.4</f>
        <v>264</v>
      </c>
    </row>
    <row r="797" spans="1:5" x14ac:dyDescent="0.2">
      <c r="A797" s="11" t="s">
        <v>1368</v>
      </c>
      <c r="B797" s="11" t="s">
        <v>1348</v>
      </c>
      <c r="C797" s="12">
        <v>15</v>
      </c>
      <c r="D797" s="42">
        <v>520</v>
      </c>
      <c r="E797" s="42">
        <f>D797*0.4</f>
        <v>208</v>
      </c>
    </row>
    <row r="798" spans="1:5" x14ac:dyDescent="0.2">
      <c r="A798" s="11" t="s">
        <v>1366</v>
      </c>
      <c r="B798" s="11" t="s">
        <v>1272</v>
      </c>
      <c r="C798" s="25">
        <v>1</v>
      </c>
      <c r="D798" s="42">
        <f>318*3</f>
        <v>954</v>
      </c>
      <c r="E798" s="42">
        <f>D798*0.4</f>
        <v>381.6</v>
      </c>
    </row>
    <row r="799" spans="1:5" x14ac:dyDescent="0.2">
      <c r="A799" s="11" t="s">
        <v>1369</v>
      </c>
      <c r="B799" s="11" t="s">
        <v>1348</v>
      </c>
      <c r="C799" s="25">
        <v>3</v>
      </c>
      <c r="D799" s="42">
        <v>1193</v>
      </c>
      <c r="E799" s="42">
        <f>D799*0.4</f>
        <v>477.20000000000005</v>
      </c>
    </row>
    <row r="800" spans="1:5" x14ac:dyDescent="0.2">
      <c r="A800" s="11" t="s">
        <v>879</v>
      </c>
      <c r="B800" s="11" t="s">
        <v>1347</v>
      </c>
      <c r="C800" s="12">
        <v>4</v>
      </c>
      <c r="D800" s="42">
        <v>319</v>
      </c>
      <c r="E800" s="42">
        <f>D800/2</f>
        <v>159.5</v>
      </c>
    </row>
    <row r="801" spans="1:5" x14ac:dyDescent="0.2">
      <c r="A801" s="11" t="s">
        <v>880</v>
      </c>
      <c r="B801" s="11" t="s">
        <v>1347</v>
      </c>
      <c r="C801" s="12">
        <v>9</v>
      </c>
      <c r="D801" s="42"/>
      <c r="E801" s="42">
        <f>D801/2</f>
        <v>0</v>
      </c>
    </row>
    <row r="802" spans="1:5" x14ac:dyDescent="0.2">
      <c r="A802" s="11" t="s">
        <v>881</v>
      </c>
      <c r="B802" s="11" t="s">
        <v>1347</v>
      </c>
      <c r="C802" s="12">
        <v>1</v>
      </c>
      <c r="D802" s="42">
        <v>319</v>
      </c>
      <c r="E802" s="42">
        <f>D802/2</f>
        <v>159.5</v>
      </c>
    </row>
    <row r="803" spans="1:5" x14ac:dyDescent="0.2">
      <c r="A803" s="11" t="s">
        <v>882</v>
      </c>
      <c r="B803" s="11" t="s">
        <v>1347</v>
      </c>
      <c r="C803" s="25">
        <v>1</v>
      </c>
      <c r="D803" s="42">
        <f>319*3</f>
        <v>957</v>
      </c>
      <c r="E803" s="42">
        <f>D803/2</f>
        <v>478.5</v>
      </c>
    </row>
    <row r="804" spans="1:5" x14ac:dyDescent="0.2">
      <c r="A804" s="11" t="s">
        <v>883</v>
      </c>
      <c r="B804" s="11" t="s">
        <v>1347</v>
      </c>
      <c r="C804" s="12">
        <v>1</v>
      </c>
      <c r="D804" s="42">
        <v>319</v>
      </c>
      <c r="E804" s="42">
        <f>D804/2</f>
        <v>159.5</v>
      </c>
    </row>
    <row r="805" spans="1:5" x14ac:dyDescent="0.2">
      <c r="A805" s="11" t="s">
        <v>1371</v>
      </c>
      <c r="B805" s="11" t="s">
        <v>1348</v>
      </c>
      <c r="C805" s="12">
        <v>10</v>
      </c>
      <c r="D805" s="42">
        <v>318</v>
      </c>
      <c r="E805" s="42">
        <f>D805*0.4</f>
        <v>127.2</v>
      </c>
    </row>
    <row r="806" spans="1:5" x14ac:dyDescent="0.2">
      <c r="A806" s="11" t="s">
        <v>1370</v>
      </c>
      <c r="B806" s="11" t="s">
        <v>1348</v>
      </c>
      <c r="C806" s="12">
        <v>30</v>
      </c>
      <c r="D806" s="42">
        <v>650</v>
      </c>
      <c r="E806" s="42">
        <f>D806*0.4</f>
        <v>260</v>
      </c>
    </row>
    <row r="807" spans="1:5" x14ac:dyDescent="0.2">
      <c r="A807" s="11" t="s">
        <v>884</v>
      </c>
      <c r="B807" s="11" t="s">
        <v>1347</v>
      </c>
      <c r="C807" s="12">
        <v>3</v>
      </c>
      <c r="D807" s="42">
        <v>319</v>
      </c>
      <c r="E807" s="42">
        <f>D807/2</f>
        <v>159.5</v>
      </c>
    </row>
    <row r="808" spans="1:5" x14ac:dyDescent="0.2">
      <c r="A808" s="11" t="s">
        <v>885</v>
      </c>
      <c r="B808" s="11" t="s">
        <v>1347</v>
      </c>
      <c r="C808" s="12">
        <v>5</v>
      </c>
      <c r="D808" s="42"/>
      <c r="E808" s="42">
        <f>D808/2</f>
        <v>0</v>
      </c>
    </row>
    <row r="809" spans="1:5" x14ac:dyDescent="0.2">
      <c r="A809" s="11" t="s">
        <v>886</v>
      </c>
      <c r="B809" s="11" t="s">
        <v>1347</v>
      </c>
      <c r="C809" s="12">
        <v>3</v>
      </c>
      <c r="D809" s="42">
        <v>319</v>
      </c>
      <c r="E809" s="42">
        <f>D809/2</f>
        <v>159.5</v>
      </c>
    </row>
    <row r="810" spans="1:5" x14ac:dyDescent="0.2">
      <c r="A810" s="11" t="s">
        <v>1373</v>
      </c>
      <c r="B810" s="11" t="s">
        <v>1348</v>
      </c>
      <c r="C810" s="23">
        <v>1</v>
      </c>
      <c r="D810" s="42">
        <f>1.25*2*488</f>
        <v>1220</v>
      </c>
      <c r="E810" s="42">
        <f>D810*0.4</f>
        <v>488</v>
      </c>
    </row>
    <row r="811" spans="1:5" x14ac:dyDescent="0.2">
      <c r="A811" s="11" t="s">
        <v>1990</v>
      </c>
      <c r="B811" s="11" t="s">
        <v>1348</v>
      </c>
      <c r="C811" s="12">
        <v>1</v>
      </c>
      <c r="D811" s="42">
        <v>307</v>
      </c>
      <c r="E811" s="42">
        <f>D811*0.4</f>
        <v>122.80000000000001</v>
      </c>
    </row>
    <row r="812" spans="1:5" x14ac:dyDescent="0.2">
      <c r="A812" s="11" t="s">
        <v>1374</v>
      </c>
      <c r="B812" s="11" t="s">
        <v>1348</v>
      </c>
      <c r="C812" s="12">
        <v>5</v>
      </c>
      <c r="D812" s="42">
        <v>418</v>
      </c>
      <c r="E812" s="42">
        <f>D812*0.4</f>
        <v>167.20000000000002</v>
      </c>
    </row>
    <row r="813" spans="1:5" x14ac:dyDescent="0.2">
      <c r="A813" s="11" t="s">
        <v>887</v>
      </c>
      <c r="B813" s="11" t="s">
        <v>1347</v>
      </c>
      <c r="C813" s="12">
        <v>9</v>
      </c>
      <c r="D813" s="42">
        <v>768</v>
      </c>
      <c r="E813" s="42">
        <f>D813/2</f>
        <v>384</v>
      </c>
    </row>
    <row r="814" spans="1:5" x14ac:dyDescent="0.2">
      <c r="A814" s="11" t="s">
        <v>888</v>
      </c>
      <c r="B814" s="11" t="s">
        <v>1347</v>
      </c>
      <c r="C814" s="25">
        <v>1</v>
      </c>
      <c r="D814" s="42">
        <f>3*307</f>
        <v>921</v>
      </c>
      <c r="E814" s="42">
        <f>D814/2</f>
        <v>460.5</v>
      </c>
    </row>
    <row r="815" spans="1:5" x14ac:dyDescent="0.2">
      <c r="A815" s="11" t="s">
        <v>889</v>
      </c>
      <c r="B815" s="11" t="s">
        <v>1347</v>
      </c>
      <c r="C815" s="12">
        <v>1</v>
      </c>
      <c r="D815" s="42">
        <v>307</v>
      </c>
      <c r="E815" s="42">
        <f>D815/2</f>
        <v>153.5</v>
      </c>
    </row>
    <row r="816" spans="1:5" x14ac:dyDescent="0.2">
      <c r="A816" s="11" t="s">
        <v>1349</v>
      </c>
      <c r="B816" s="11" t="s">
        <v>1348</v>
      </c>
      <c r="C816" s="12">
        <v>11</v>
      </c>
      <c r="D816" s="42">
        <v>2762</v>
      </c>
      <c r="E816" s="42">
        <f t="shared" ref="E816:E825" si="28">D816*0.4</f>
        <v>1104.8</v>
      </c>
    </row>
    <row r="817" spans="1:5" x14ac:dyDescent="0.2">
      <c r="A817" s="11" t="s">
        <v>354</v>
      </c>
      <c r="B817" s="11" t="s">
        <v>1348</v>
      </c>
      <c r="C817" s="12">
        <v>3</v>
      </c>
      <c r="D817" s="42">
        <v>2500</v>
      </c>
      <c r="E817" s="42">
        <f t="shared" si="28"/>
        <v>1000</v>
      </c>
    </row>
    <row r="818" spans="1:5" x14ac:dyDescent="0.2">
      <c r="A818" s="11" t="s">
        <v>1375</v>
      </c>
      <c r="B818" s="11" t="s">
        <v>1272</v>
      </c>
      <c r="C818" s="12">
        <v>1</v>
      </c>
      <c r="D818" s="42">
        <v>13261</v>
      </c>
      <c r="E818" s="42">
        <f t="shared" si="28"/>
        <v>5304.4000000000005</v>
      </c>
    </row>
    <row r="819" spans="1:5" x14ac:dyDescent="0.2">
      <c r="A819" s="11" t="s">
        <v>1376</v>
      </c>
      <c r="B819" s="11" t="s">
        <v>1348</v>
      </c>
      <c r="C819" s="12">
        <v>1</v>
      </c>
      <c r="D819" s="42">
        <v>19927</v>
      </c>
      <c r="E819" s="42">
        <f t="shared" si="28"/>
        <v>7970.8</v>
      </c>
    </row>
    <row r="820" spans="1:5" x14ac:dyDescent="0.2">
      <c r="A820" s="11" t="s">
        <v>1377</v>
      </c>
      <c r="B820" s="11" t="s">
        <v>1348</v>
      </c>
      <c r="C820" s="12">
        <v>1</v>
      </c>
      <c r="D820" s="42">
        <v>19927</v>
      </c>
      <c r="E820" s="42">
        <f t="shared" si="28"/>
        <v>7970.8</v>
      </c>
    </row>
    <row r="821" spans="1:5" x14ac:dyDescent="0.2">
      <c r="A821" s="11" t="s">
        <v>1379</v>
      </c>
      <c r="B821" s="11" t="s">
        <v>1348</v>
      </c>
      <c r="C821" s="12">
        <v>65</v>
      </c>
      <c r="D821" s="42">
        <v>610</v>
      </c>
      <c r="E821" s="42">
        <f t="shared" si="28"/>
        <v>244</v>
      </c>
    </row>
    <row r="822" spans="1:5" x14ac:dyDescent="0.2">
      <c r="A822" s="11" t="s">
        <v>1380</v>
      </c>
      <c r="B822" s="11" t="s">
        <v>1348</v>
      </c>
      <c r="C822" s="12">
        <v>38</v>
      </c>
      <c r="D822" s="42">
        <v>307</v>
      </c>
      <c r="E822" s="42">
        <f t="shared" si="28"/>
        <v>122.80000000000001</v>
      </c>
    </row>
    <row r="823" spans="1:5" x14ac:dyDescent="0.2">
      <c r="A823" s="11" t="s">
        <v>1381</v>
      </c>
      <c r="B823" s="11" t="s">
        <v>1348</v>
      </c>
      <c r="C823" s="12">
        <v>3</v>
      </c>
      <c r="D823" s="42">
        <v>427</v>
      </c>
      <c r="E823" s="42">
        <f t="shared" si="28"/>
        <v>170.8</v>
      </c>
    </row>
    <row r="824" spans="1:5" x14ac:dyDescent="0.2">
      <c r="A824" s="11" t="s">
        <v>1382</v>
      </c>
      <c r="B824" s="11" t="s">
        <v>1348</v>
      </c>
      <c r="C824" s="12">
        <v>2</v>
      </c>
      <c r="D824" s="42">
        <v>307</v>
      </c>
      <c r="E824" s="42">
        <f t="shared" si="28"/>
        <v>122.80000000000001</v>
      </c>
    </row>
    <row r="825" spans="1:5" x14ac:dyDescent="0.2">
      <c r="A825" s="11" t="s">
        <v>1383</v>
      </c>
      <c r="B825" s="11" t="s">
        <v>1348</v>
      </c>
      <c r="C825" s="12">
        <v>1</v>
      </c>
      <c r="D825" s="42">
        <v>580</v>
      </c>
      <c r="E825" s="42">
        <f t="shared" si="28"/>
        <v>232</v>
      </c>
    </row>
    <row r="826" spans="1:5" x14ac:dyDescent="0.2">
      <c r="A826" s="11" t="s">
        <v>890</v>
      </c>
      <c r="B826" s="11" t="s">
        <v>1347</v>
      </c>
      <c r="C826" s="12">
        <v>3</v>
      </c>
      <c r="D826" s="42">
        <v>307</v>
      </c>
      <c r="E826" s="42">
        <f>D826/2</f>
        <v>153.5</v>
      </c>
    </row>
    <row r="827" spans="1:5" x14ac:dyDescent="0.2">
      <c r="A827" s="11" t="s">
        <v>891</v>
      </c>
      <c r="B827" s="11" t="s">
        <v>1347</v>
      </c>
      <c r="C827" s="25">
        <v>2</v>
      </c>
      <c r="D827" s="42">
        <f>307*3*1.2</f>
        <v>1105.2</v>
      </c>
      <c r="E827" s="42">
        <f>D827/2</f>
        <v>552.6</v>
      </c>
    </row>
    <row r="828" spans="1:5" x14ac:dyDescent="0.2">
      <c r="A828" s="11" t="s">
        <v>1384</v>
      </c>
      <c r="B828" s="11" t="s">
        <v>1348</v>
      </c>
      <c r="C828" s="25">
        <v>10</v>
      </c>
      <c r="D828" s="42">
        <f>3*307</f>
        <v>921</v>
      </c>
      <c r="E828" s="42">
        <f>D828*0.4</f>
        <v>368.40000000000003</v>
      </c>
    </row>
    <row r="829" spans="1:5" x14ac:dyDescent="0.2">
      <c r="A829" s="11" t="s">
        <v>1385</v>
      </c>
      <c r="B829" s="11" t="s">
        <v>1348</v>
      </c>
      <c r="C829" s="12">
        <v>110</v>
      </c>
      <c r="D829" s="42">
        <v>610</v>
      </c>
      <c r="E829" s="42">
        <f>D829*0.4</f>
        <v>244</v>
      </c>
    </row>
    <row r="830" spans="1:5" x14ac:dyDescent="0.2">
      <c r="A830" s="11" t="s">
        <v>1386</v>
      </c>
      <c r="B830" s="11" t="s">
        <v>1348</v>
      </c>
      <c r="C830" s="12">
        <v>14</v>
      </c>
      <c r="D830" s="42">
        <v>1545</v>
      </c>
      <c r="E830" s="42">
        <f>D830*0.4</f>
        <v>618</v>
      </c>
    </row>
    <row r="831" spans="1:5" x14ac:dyDescent="0.2">
      <c r="A831" s="11" t="s">
        <v>892</v>
      </c>
      <c r="B831" s="11" t="s">
        <v>1347</v>
      </c>
      <c r="C831" s="12">
        <v>2</v>
      </c>
      <c r="D831" s="42">
        <v>1575</v>
      </c>
      <c r="E831" s="42">
        <f>D831/2</f>
        <v>787.5</v>
      </c>
    </row>
    <row r="832" spans="1:5" x14ac:dyDescent="0.2">
      <c r="A832" s="11" t="s">
        <v>893</v>
      </c>
      <c r="B832" s="11" t="s">
        <v>1347</v>
      </c>
      <c r="C832" s="12">
        <v>1</v>
      </c>
      <c r="D832" s="42">
        <v>3405</v>
      </c>
      <c r="E832" s="42">
        <f>D832/2</f>
        <v>1702.5</v>
      </c>
    </row>
    <row r="833" spans="1:5" x14ac:dyDescent="0.2">
      <c r="A833" s="11" t="s">
        <v>894</v>
      </c>
      <c r="B833" s="11" t="s">
        <v>1347</v>
      </c>
      <c r="C833" s="12">
        <v>1</v>
      </c>
      <c r="D833" s="42">
        <v>3405</v>
      </c>
      <c r="E833" s="42">
        <f>D833/2</f>
        <v>1702.5</v>
      </c>
    </row>
    <row r="834" spans="1:5" x14ac:dyDescent="0.2">
      <c r="A834" s="11" t="s">
        <v>1387</v>
      </c>
      <c r="B834" s="11" t="s">
        <v>1348</v>
      </c>
      <c r="C834" s="12">
        <v>47</v>
      </c>
      <c r="D834" s="42">
        <v>1820</v>
      </c>
      <c r="E834" s="42">
        <f>D834*0.4</f>
        <v>728</v>
      </c>
    </row>
    <row r="835" spans="1:5" x14ac:dyDescent="0.2">
      <c r="A835" s="11" t="s">
        <v>1388</v>
      </c>
      <c r="B835" s="11" t="s">
        <v>1348</v>
      </c>
      <c r="C835" s="12">
        <v>11</v>
      </c>
      <c r="D835" s="42">
        <v>3247</v>
      </c>
      <c r="E835" s="42">
        <f>D835*0.4</f>
        <v>1298.8000000000002</v>
      </c>
    </row>
    <row r="836" spans="1:5" x14ac:dyDescent="0.2">
      <c r="A836" s="11" t="s">
        <v>895</v>
      </c>
      <c r="B836" s="11" t="s">
        <v>1347</v>
      </c>
      <c r="C836" s="12">
        <v>3</v>
      </c>
      <c r="D836" s="42">
        <v>2673</v>
      </c>
      <c r="E836" s="42">
        <f>D836/2</f>
        <v>1336.5</v>
      </c>
    </row>
    <row r="837" spans="1:5" x14ac:dyDescent="0.2">
      <c r="A837" s="11" t="s">
        <v>896</v>
      </c>
      <c r="B837" s="11" t="s">
        <v>1347</v>
      </c>
      <c r="C837" s="25">
        <v>1</v>
      </c>
      <c r="D837" s="42">
        <f>3*1575</f>
        <v>4725</v>
      </c>
      <c r="E837" s="42">
        <f>D837/2</f>
        <v>2362.5</v>
      </c>
    </row>
    <row r="838" spans="1:5" x14ac:dyDescent="0.2">
      <c r="A838" s="11" t="s">
        <v>1389</v>
      </c>
      <c r="B838" s="11" t="s">
        <v>1261</v>
      </c>
      <c r="C838" s="23">
        <v>1</v>
      </c>
      <c r="D838" s="42">
        <f>2*3328</f>
        <v>6656</v>
      </c>
      <c r="E838" s="42">
        <f>D838*0.4</f>
        <v>2662.4</v>
      </c>
    </row>
    <row r="839" spans="1:5" x14ac:dyDescent="0.2">
      <c r="A839" s="11" t="s">
        <v>897</v>
      </c>
      <c r="B839" s="11" t="s">
        <v>1347</v>
      </c>
      <c r="C839" s="12">
        <v>1</v>
      </c>
      <c r="D839" s="42">
        <v>5210</v>
      </c>
      <c r="E839" s="42">
        <f>D839/2</f>
        <v>2605</v>
      </c>
    </row>
    <row r="840" spans="1:5" x14ac:dyDescent="0.2">
      <c r="A840" s="11" t="s">
        <v>1390</v>
      </c>
      <c r="B840" s="11" t="s">
        <v>1348</v>
      </c>
      <c r="C840" s="12">
        <v>1</v>
      </c>
      <c r="D840" s="42">
        <v>15445</v>
      </c>
      <c r="E840" s="42">
        <f>D840*0.4</f>
        <v>6178</v>
      </c>
    </row>
    <row r="841" spans="1:5" x14ac:dyDescent="0.2">
      <c r="A841" s="11" t="s">
        <v>1391</v>
      </c>
      <c r="B841" s="11" t="s">
        <v>1348</v>
      </c>
      <c r="C841" s="12">
        <v>6</v>
      </c>
      <c r="D841" s="42">
        <v>3247</v>
      </c>
      <c r="E841" s="42">
        <f>D841*0.4</f>
        <v>1298.8000000000002</v>
      </c>
    </row>
    <row r="842" spans="1:5" x14ac:dyDescent="0.2">
      <c r="A842" s="11" t="s">
        <v>898</v>
      </c>
      <c r="B842" s="11" t="s">
        <v>1347</v>
      </c>
      <c r="C842" s="12">
        <v>1</v>
      </c>
      <c r="D842" s="42">
        <v>1575</v>
      </c>
      <c r="E842" s="42">
        <f>D842/2</f>
        <v>787.5</v>
      </c>
    </row>
    <row r="843" spans="1:5" x14ac:dyDescent="0.2">
      <c r="A843" s="11" t="s">
        <v>1392</v>
      </c>
      <c r="B843" s="11" t="s">
        <v>1348</v>
      </c>
      <c r="C843" s="12">
        <v>9</v>
      </c>
      <c r="D843" s="42">
        <v>710</v>
      </c>
      <c r="E843" s="42">
        <f>D843*0.4</f>
        <v>284</v>
      </c>
    </row>
    <row r="844" spans="1:5" x14ac:dyDescent="0.2">
      <c r="A844" s="11" t="s">
        <v>1395</v>
      </c>
      <c r="B844" s="11" t="s">
        <v>1348</v>
      </c>
      <c r="C844" s="12">
        <v>1</v>
      </c>
      <c r="D844" s="42">
        <v>1120</v>
      </c>
      <c r="E844" s="42">
        <f>D844*0.4</f>
        <v>448</v>
      </c>
    </row>
    <row r="845" spans="1:5" x14ac:dyDescent="0.2">
      <c r="A845" s="11" t="s">
        <v>1393</v>
      </c>
      <c r="B845" s="11" t="s">
        <v>1394</v>
      </c>
      <c r="C845" s="25">
        <v>1</v>
      </c>
      <c r="D845" s="42">
        <f>2*1120</f>
        <v>2240</v>
      </c>
      <c r="E845" s="42">
        <f>D845*0.4</f>
        <v>896</v>
      </c>
    </row>
    <row r="846" spans="1:5" x14ac:dyDescent="0.2">
      <c r="A846" s="11" t="s">
        <v>899</v>
      </c>
      <c r="B846" s="11" t="s">
        <v>1347</v>
      </c>
      <c r="C846" s="12">
        <v>3</v>
      </c>
      <c r="D846" s="42">
        <v>1130</v>
      </c>
      <c r="E846" s="42">
        <f t="shared" ref="E846:E851" si="29">D846/2</f>
        <v>565</v>
      </c>
    </row>
    <row r="847" spans="1:5" x14ac:dyDescent="0.2">
      <c r="A847" s="11" t="s">
        <v>900</v>
      </c>
      <c r="B847" s="11" t="s">
        <v>1347</v>
      </c>
      <c r="C847" s="12">
        <v>13</v>
      </c>
      <c r="D847" s="42">
        <v>1130</v>
      </c>
      <c r="E847" s="42">
        <f t="shared" si="29"/>
        <v>565</v>
      </c>
    </row>
    <row r="848" spans="1:5" x14ac:dyDescent="0.2">
      <c r="A848" s="11" t="s">
        <v>901</v>
      </c>
      <c r="B848" s="11" t="s">
        <v>1347</v>
      </c>
      <c r="C848" s="12">
        <v>7</v>
      </c>
      <c r="D848" s="42">
        <v>440</v>
      </c>
      <c r="E848" s="42">
        <f t="shared" si="29"/>
        <v>220</v>
      </c>
    </row>
    <row r="849" spans="1:5" x14ac:dyDescent="0.2">
      <c r="A849" s="11" t="s">
        <v>902</v>
      </c>
      <c r="B849" s="11" t="s">
        <v>1347</v>
      </c>
      <c r="C849" s="12">
        <v>8</v>
      </c>
      <c r="D849" s="42">
        <v>440</v>
      </c>
      <c r="E849" s="42">
        <f t="shared" si="29"/>
        <v>220</v>
      </c>
    </row>
    <row r="850" spans="1:5" x14ac:dyDescent="0.2">
      <c r="A850" s="11" t="s">
        <v>903</v>
      </c>
      <c r="B850" s="11" t="s">
        <v>1347</v>
      </c>
      <c r="C850" s="25">
        <v>11</v>
      </c>
      <c r="D850" s="42">
        <v>440</v>
      </c>
      <c r="E850" s="42">
        <f t="shared" si="29"/>
        <v>220</v>
      </c>
    </row>
    <row r="851" spans="1:5" x14ac:dyDescent="0.2">
      <c r="A851" s="11" t="s">
        <v>904</v>
      </c>
      <c r="B851" s="11" t="s">
        <v>1347</v>
      </c>
      <c r="C851" s="12">
        <v>3</v>
      </c>
      <c r="D851" s="42">
        <v>440</v>
      </c>
      <c r="E851" s="42">
        <f t="shared" si="29"/>
        <v>220</v>
      </c>
    </row>
    <row r="852" spans="1:5" x14ac:dyDescent="0.2">
      <c r="A852" s="11" t="s">
        <v>1396</v>
      </c>
      <c r="B852" s="11" t="s">
        <v>1348</v>
      </c>
      <c r="C852" s="23">
        <v>1</v>
      </c>
      <c r="D852" s="42">
        <v>3090</v>
      </c>
      <c r="E852" s="42">
        <f>D852*0.4</f>
        <v>1236</v>
      </c>
    </row>
    <row r="853" spans="1:5" x14ac:dyDescent="0.2">
      <c r="A853" s="11" t="s">
        <v>906</v>
      </c>
      <c r="B853" s="11" t="s">
        <v>1348</v>
      </c>
      <c r="C853" s="12">
        <v>3</v>
      </c>
      <c r="D853" s="42">
        <v>1545</v>
      </c>
      <c r="E853" s="42">
        <f>D853/2</f>
        <v>772.5</v>
      </c>
    </row>
    <row r="854" spans="1:5" x14ac:dyDescent="0.2">
      <c r="A854" s="11" t="s">
        <v>907</v>
      </c>
      <c r="B854" s="11" t="s">
        <v>1347</v>
      </c>
      <c r="C854" s="12">
        <v>3</v>
      </c>
      <c r="D854" s="42">
        <f>1.5*1564</f>
        <v>2346</v>
      </c>
      <c r="E854" s="42">
        <f>D854/2</f>
        <v>1173</v>
      </c>
    </row>
    <row r="855" spans="1:5" x14ac:dyDescent="0.2">
      <c r="A855" s="11" t="s">
        <v>908</v>
      </c>
      <c r="B855" s="11" t="s">
        <v>1347</v>
      </c>
      <c r="C855" s="23">
        <v>5</v>
      </c>
      <c r="D855" s="42">
        <f>2*1564</f>
        <v>3128</v>
      </c>
      <c r="E855" s="42">
        <f>D855/2</f>
        <v>1564</v>
      </c>
    </row>
    <row r="856" spans="1:5" x14ac:dyDescent="0.2">
      <c r="A856" s="11" t="s">
        <v>905</v>
      </c>
      <c r="B856" s="11" t="s">
        <v>1347</v>
      </c>
      <c r="C856" s="12">
        <v>1</v>
      </c>
      <c r="D856" s="42">
        <f>1564*1.25</f>
        <v>1955</v>
      </c>
      <c r="E856" s="42">
        <f>D856/2</f>
        <v>977.5</v>
      </c>
    </row>
    <row r="857" spans="1:5" x14ac:dyDescent="0.2">
      <c r="A857" s="11" t="s">
        <v>1397</v>
      </c>
      <c r="B857" s="11" t="s">
        <v>1348</v>
      </c>
      <c r="C857" s="12">
        <v>4</v>
      </c>
      <c r="D857" s="42">
        <v>710</v>
      </c>
      <c r="E857" s="42">
        <f>D857*0.4</f>
        <v>284</v>
      </c>
    </row>
    <row r="858" spans="1:5" x14ac:dyDescent="0.2">
      <c r="A858" s="11" t="s">
        <v>909</v>
      </c>
      <c r="B858" s="11" t="s">
        <v>1347</v>
      </c>
      <c r="C858" s="12">
        <v>4</v>
      </c>
      <c r="D858" s="42">
        <v>440</v>
      </c>
      <c r="E858" s="42">
        <f>D858/2</f>
        <v>220</v>
      </c>
    </row>
    <row r="859" spans="1:5" x14ac:dyDescent="0.2">
      <c r="A859" s="11" t="s">
        <v>910</v>
      </c>
      <c r="B859" s="11" t="s">
        <v>1347</v>
      </c>
      <c r="C859" s="12">
        <v>1</v>
      </c>
      <c r="D859" s="42">
        <v>440</v>
      </c>
      <c r="E859" s="42">
        <f>D859/2</f>
        <v>220</v>
      </c>
    </row>
    <row r="860" spans="1:5" x14ac:dyDescent="0.2">
      <c r="A860" s="11" t="s">
        <v>911</v>
      </c>
      <c r="B860" s="11" t="s">
        <v>1347</v>
      </c>
      <c r="C860" s="12">
        <v>1</v>
      </c>
      <c r="D860" s="42">
        <v>440</v>
      </c>
      <c r="E860" s="42">
        <f>D860/2</f>
        <v>220</v>
      </c>
    </row>
    <row r="861" spans="1:5" x14ac:dyDescent="0.2">
      <c r="A861" s="11" t="s">
        <v>1399</v>
      </c>
      <c r="B861" s="11" t="s">
        <v>1348</v>
      </c>
      <c r="C861" s="12">
        <v>2</v>
      </c>
      <c r="D861" s="42">
        <v>438</v>
      </c>
      <c r="E861" s="42">
        <f>D861*0.4</f>
        <v>175.20000000000002</v>
      </c>
    </row>
    <row r="862" spans="1:5" x14ac:dyDescent="0.2">
      <c r="A862" s="11" t="s">
        <v>1398</v>
      </c>
      <c r="B862" s="11" t="s">
        <v>1272</v>
      </c>
      <c r="C862" s="12">
        <v>1</v>
      </c>
      <c r="D862" s="42">
        <v>938</v>
      </c>
      <c r="E862" s="42">
        <f>D862*0.4</f>
        <v>375.20000000000005</v>
      </c>
    </row>
    <row r="863" spans="1:5" x14ac:dyDescent="0.2">
      <c r="A863" s="11" t="s">
        <v>1400</v>
      </c>
      <c r="B863" s="11" t="s">
        <v>1348</v>
      </c>
      <c r="C863" s="12">
        <v>3</v>
      </c>
      <c r="D863" s="42">
        <v>438</v>
      </c>
      <c r="E863" s="42">
        <f>D863*0.4</f>
        <v>175.20000000000002</v>
      </c>
    </row>
    <row r="864" spans="1:5" x14ac:dyDescent="0.2">
      <c r="A864" s="11" t="s">
        <v>1401</v>
      </c>
      <c r="B864" s="11" t="s">
        <v>1348</v>
      </c>
      <c r="C864" s="12">
        <v>27</v>
      </c>
      <c r="D864" s="42">
        <v>710</v>
      </c>
      <c r="E864" s="42">
        <f>D864*0.4</f>
        <v>284</v>
      </c>
    </row>
    <row r="865" spans="1:5" x14ac:dyDescent="0.2">
      <c r="A865" s="11" t="s">
        <v>912</v>
      </c>
      <c r="B865" s="11" t="s">
        <v>1347</v>
      </c>
      <c r="C865" s="12">
        <v>9</v>
      </c>
      <c r="D865" s="42">
        <v>440</v>
      </c>
      <c r="E865" s="42">
        <f>D865/2</f>
        <v>220</v>
      </c>
    </row>
    <row r="866" spans="1:5" x14ac:dyDescent="0.2">
      <c r="A866" s="11" t="s">
        <v>913</v>
      </c>
      <c r="B866" s="11" t="s">
        <v>1347</v>
      </c>
      <c r="C866" s="25">
        <v>2</v>
      </c>
      <c r="D866" s="42">
        <v>440</v>
      </c>
      <c r="E866" s="42">
        <f>D866/2</f>
        <v>220</v>
      </c>
    </row>
    <row r="867" spans="1:5" x14ac:dyDescent="0.2">
      <c r="A867" s="11" t="s">
        <v>1378</v>
      </c>
      <c r="B867" s="11" t="s">
        <v>1348</v>
      </c>
      <c r="C867" s="12">
        <v>1</v>
      </c>
      <c r="D867" s="42">
        <v>4780</v>
      </c>
      <c r="E867" s="42">
        <f>D867*0.4</f>
        <v>1912</v>
      </c>
    </row>
    <row r="868" spans="1:5" x14ac:dyDescent="0.2">
      <c r="A868" s="11" t="s">
        <v>914</v>
      </c>
      <c r="B868" s="11" t="s">
        <v>1347</v>
      </c>
      <c r="C868" s="12">
        <v>3</v>
      </c>
      <c r="D868" s="42">
        <v>411</v>
      </c>
      <c r="E868" s="42">
        <f>D868/2</f>
        <v>205.5</v>
      </c>
    </row>
    <row r="869" spans="1:5" x14ac:dyDescent="0.2">
      <c r="A869" s="11" t="s">
        <v>1417</v>
      </c>
      <c r="B869" s="11" t="s">
        <v>1348</v>
      </c>
      <c r="C869" s="12">
        <v>23</v>
      </c>
      <c r="D869" s="42">
        <v>704</v>
      </c>
      <c r="E869" s="42">
        <f>D869*0.4</f>
        <v>281.60000000000002</v>
      </c>
    </row>
    <row r="870" spans="1:5" x14ac:dyDescent="0.2">
      <c r="A870" s="11" t="s">
        <v>915</v>
      </c>
      <c r="B870" s="11" t="s">
        <v>1347</v>
      </c>
      <c r="C870" s="25">
        <v>1</v>
      </c>
      <c r="D870" s="42">
        <f>1.35*3*361</f>
        <v>1462.0500000000002</v>
      </c>
      <c r="E870" s="42">
        <f>D870/2</f>
        <v>731.02500000000009</v>
      </c>
    </row>
    <row r="871" spans="1:5" x14ac:dyDescent="0.2">
      <c r="A871" s="11" t="s">
        <v>1402</v>
      </c>
      <c r="B871" s="11" t="s">
        <v>1348</v>
      </c>
      <c r="C871" s="12">
        <v>1</v>
      </c>
      <c r="D871" s="42">
        <v>360</v>
      </c>
      <c r="E871" s="42">
        <f>D871*0.4</f>
        <v>144</v>
      </c>
    </row>
    <row r="872" spans="1:5" x14ac:dyDescent="0.2">
      <c r="A872" s="11" t="s">
        <v>1403</v>
      </c>
      <c r="B872" s="11" t="s">
        <v>1348</v>
      </c>
      <c r="C872" s="12">
        <v>3</v>
      </c>
      <c r="D872" s="42">
        <v>360</v>
      </c>
      <c r="E872" s="42">
        <f>D872*0.4</f>
        <v>144</v>
      </c>
    </row>
    <row r="873" spans="1:5" x14ac:dyDescent="0.2">
      <c r="A873" s="11" t="s">
        <v>916</v>
      </c>
      <c r="B873" s="11" t="s">
        <v>1347</v>
      </c>
      <c r="C873" s="12">
        <v>2</v>
      </c>
      <c r="D873" s="42">
        <v>361</v>
      </c>
      <c r="E873" s="42">
        <f>D873/2</f>
        <v>180.5</v>
      </c>
    </row>
    <row r="874" spans="1:5" x14ac:dyDescent="0.2">
      <c r="A874" s="11" t="s">
        <v>917</v>
      </c>
      <c r="B874" s="11" t="s">
        <v>1347</v>
      </c>
      <c r="C874" s="12">
        <v>5</v>
      </c>
      <c r="D874" s="42">
        <v>590</v>
      </c>
      <c r="E874" s="42">
        <f>D874/2</f>
        <v>295</v>
      </c>
    </row>
    <row r="875" spans="1:5" x14ac:dyDescent="0.2">
      <c r="A875" s="11" t="s">
        <v>918</v>
      </c>
      <c r="B875" s="11" t="s">
        <v>1347</v>
      </c>
      <c r="C875" s="12">
        <v>3</v>
      </c>
      <c r="D875" s="42">
        <v>361</v>
      </c>
      <c r="E875" s="42">
        <f>D875/2</f>
        <v>180.5</v>
      </c>
    </row>
    <row r="876" spans="1:5" x14ac:dyDescent="0.2">
      <c r="A876" s="11" t="s">
        <v>919</v>
      </c>
      <c r="B876" s="11" t="s">
        <v>1347</v>
      </c>
      <c r="C876" s="12">
        <v>2</v>
      </c>
      <c r="D876" s="42">
        <v>361</v>
      </c>
      <c r="E876" s="42">
        <f>D876/2</f>
        <v>180.5</v>
      </c>
    </row>
    <row r="877" spans="1:5" x14ac:dyDescent="0.2">
      <c r="A877" s="11" t="s">
        <v>1404</v>
      </c>
      <c r="B877" s="11" t="s">
        <v>1348</v>
      </c>
      <c r="C877" s="12">
        <v>1</v>
      </c>
      <c r="D877" s="42">
        <v>748</v>
      </c>
      <c r="E877" s="42">
        <f>D877*0.4</f>
        <v>299.2</v>
      </c>
    </row>
    <row r="878" spans="1:5" x14ac:dyDescent="0.2">
      <c r="A878" s="11" t="s">
        <v>1405</v>
      </c>
      <c r="B878" s="11" t="s">
        <v>1348</v>
      </c>
      <c r="C878" s="12">
        <v>2</v>
      </c>
      <c r="D878" s="42">
        <v>360</v>
      </c>
      <c r="E878" s="42">
        <f>D878*0.4</f>
        <v>144</v>
      </c>
    </row>
    <row r="879" spans="1:5" x14ac:dyDescent="0.2">
      <c r="A879" s="11" t="s">
        <v>355</v>
      </c>
      <c r="B879" s="11" t="s">
        <v>1348</v>
      </c>
      <c r="C879" s="12">
        <v>2</v>
      </c>
      <c r="D879" s="42">
        <v>492</v>
      </c>
      <c r="E879" s="42">
        <f>D879*0.4</f>
        <v>196.8</v>
      </c>
    </row>
    <row r="880" spans="1:5" x14ac:dyDescent="0.2">
      <c r="A880" s="11" t="s">
        <v>355</v>
      </c>
      <c r="B880" s="11" t="s">
        <v>1348</v>
      </c>
      <c r="C880" s="12">
        <v>18</v>
      </c>
      <c r="D880" s="42">
        <v>492</v>
      </c>
      <c r="E880" s="42">
        <f>D880*0.4</f>
        <v>196.8</v>
      </c>
    </row>
    <row r="881" spans="1:5" x14ac:dyDescent="0.2">
      <c r="A881" s="11" t="s">
        <v>920</v>
      </c>
      <c r="B881" s="11" t="s">
        <v>1347</v>
      </c>
      <c r="C881" s="12">
        <v>3</v>
      </c>
      <c r="D881" s="42">
        <v>361</v>
      </c>
      <c r="E881" s="42">
        <f>D881/2</f>
        <v>180.5</v>
      </c>
    </row>
    <row r="882" spans="1:5" x14ac:dyDescent="0.2">
      <c r="A882" s="11" t="s">
        <v>1406</v>
      </c>
      <c r="B882" s="11" t="s">
        <v>1348</v>
      </c>
      <c r="C882" s="12">
        <v>4</v>
      </c>
      <c r="D882" s="42">
        <v>492</v>
      </c>
      <c r="E882" s="42">
        <f>D882*0.4</f>
        <v>196.8</v>
      </c>
    </row>
    <row r="883" spans="1:5" x14ac:dyDescent="0.2">
      <c r="A883" s="11" t="s">
        <v>1407</v>
      </c>
      <c r="B883" s="11" t="s">
        <v>1348</v>
      </c>
      <c r="C883" s="12">
        <v>1</v>
      </c>
      <c r="D883" s="42">
        <v>360</v>
      </c>
      <c r="E883" s="42">
        <f>D883*0.4</f>
        <v>144</v>
      </c>
    </row>
    <row r="884" spans="1:5" x14ac:dyDescent="0.2">
      <c r="A884" s="11" t="s">
        <v>1408</v>
      </c>
      <c r="B884" s="11" t="s">
        <v>1348</v>
      </c>
      <c r="C884" s="12">
        <v>4</v>
      </c>
      <c r="D884" s="42">
        <v>710</v>
      </c>
      <c r="E884" s="42">
        <f>D884*0.4</f>
        <v>284</v>
      </c>
    </row>
    <row r="885" spans="1:5" x14ac:dyDescent="0.2">
      <c r="A885" s="11" t="s">
        <v>921</v>
      </c>
      <c r="B885" s="11" t="s">
        <v>1347</v>
      </c>
      <c r="C885" s="12">
        <v>9</v>
      </c>
      <c r="D885" s="42"/>
      <c r="E885" s="42">
        <f>D885/2</f>
        <v>0</v>
      </c>
    </row>
    <row r="886" spans="1:5" x14ac:dyDescent="0.2">
      <c r="A886" s="11" t="s">
        <v>922</v>
      </c>
      <c r="B886" s="11" t="s">
        <v>1347</v>
      </c>
      <c r="C886" s="12">
        <v>2</v>
      </c>
      <c r="D886" s="42">
        <v>361</v>
      </c>
      <c r="E886" s="42">
        <f>D886/2</f>
        <v>180.5</v>
      </c>
    </row>
    <row r="887" spans="1:5" x14ac:dyDescent="0.2">
      <c r="A887" s="11" t="s">
        <v>923</v>
      </c>
      <c r="B887" s="11" t="s">
        <v>1347</v>
      </c>
      <c r="C887" s="12">
        <v>17</v>
      </c>
      <c r="D887" s="42">
        <v>506</v>
      </c>
      <c r="E887" s="42">
        <f>D887/2</f>
        <v>253</v>
      </c>
    </row>
    <row r="888" spans="1:5" x14ac:dyDescent="0.2">
      <c r="A888" s="11" t="s">
        <v>924</v>
      </c>
      <c r="B888" s="11" t="s">
        <v>1347</v>
      </c>
      <c r="C888" s="12">
        <v>2</v>
      </c>
      <c r="D888" s="42">
        <v>361</v>
      </c>
      <c r="E888" s="42">
        <f>D888/2</f>
        <v>180.5</v>
      </c>
    </row>
    <row r="889" spans="1:5" x14ac:dyDescent="0.2">
      <c r="A889" s="11" t="s">
        <v>925</v>
      </c>
      <c r="B889" s="11" t="s">
        <v>1347</v>
      </c>
      <c r="C889" s="12">
        <v>1</v>
      </c>
      <c r="D889" s="42">
        <v>307</v>
      </c>
      <c r="E889" s="42">
        <f>D889/2</f>
        <v>153.5</v>
      </c>
    </row>
    <row r="890" spans="1:5" x14ac:dyDescent="0.2">
      <c r="A890" s="11" t="s">
        <v>1409</v>
      </c>
      <c r="B890" s="11" t="s">
        <v>1348</v>
      </c>
      <c r="C890" s="23">
        <v>2</v>
      </c>
      <c r="D890" s="42">
        <v>2856</v>
      </c>
      <c r="E890" s="42">
        <f>D890*0.4</f>
        <v>1142.4000000000001</v>
      </c>
    </row>
    <row r="891" spans="1:5" x14ac:dyDescent="0.2">
      <c r="A891" s="11" t="s">
        <v>1410</v>
      </c>
      <c r="B891" s="11" t="s">
        <v>1348</v>
      </c>
      <c r="C891" s="25">
        <v>1</v>
      </c>
      <c r="D891" s="42">
        <f>3*1428</f>
        <v>4284</v>
      </c>
      <c r="E891" s="42">
        <f>D891*0.4</f>
        <v>1713.6000000000001</v>
      </c>
    </row>
    <row r="892" spans="1:5" x14ac:dyDescent="0.2">
      <c r="A892" s="11" t="s">
        <v>926</v>
      </c>
      <c r="B892" s="11" t="s">
        <v>1347</v>
      </c>
      <c r="C892" s="23">
        <v>1</v>
      </c>
      <c r="D892" s="42">
        <f>2*1889</f>
        <v>3778</v>
      </c>
      <c r="E892" s="42">
        <f>D892/2</f>
        <v>1889</v>
      </c>
    </row>
    <row r="893" spans="1:5" x14ac:dyDescent="0.2">
      <c r="A893" s="11" t="s">
        <v>1411</v>
      </c>
      <c r="B893" s="11" t="s">
        <v>1348</v>
      </c>
      <c r="C893" s="12">
        <v>1</v>
      </c>
      <c r="D893" s="42">
        <v>1282</v>
      </c>
      <c r="E893" s="42">
        <f>D893*0.4</f>
        <v>512.80000000000007</v>
      </c>
    </row>
    <row r="894" spans="1:5" x14ac:dyDescent="0.2">
      <c r="A894" s="11" t="s">
        <v>1412</v>
      </c>
      <c r="B894" s="11" t="s">
        <v>1348</v>
      </c>
      <c r="C894" s="12">
        <v>1</v>
      </c>
      <c r="D894" s="42">
        <v>2100</v>
      </c>
      <c r="E894" s="42">
        <f>D894*0.4</f>
        <v>840</v>
      </c>
    </row>
    <row r="895" spans="1:5" x14ac:dyDescent="0.2">
      <c r="A895" s="11" t="s">
        <v>927</v>
      </c>
      <c r="B895" s="11" t="s">
        <v>1347</v>
      </c>
      <c r="C895" s="12">
        <v>3</v>
      </c>
      <c r="D895" s="42">
        <v>1495</v>
      </c>
      <c r="E895" s="42">
        <f>D895/2</f>
        <v>747.5</v>
      </c>
    </row>
    <row r="896" spans="1:5" x14ac:dyDescent="0.2">
      <c r="A896" s="11" t="s">
        <v>928</v>
      </c>
      <c r="B896" s="11" t="s">
        <v>1347</v>
      </c>
      <c r="C896" s="12">
        <v>1</v>
      </c>
      <c r="D896" s="42">
        <v>1040</v>
      </c>
      <c r="E896" s="42">
        <f>D896/2</f>
        <v>520</v>
      </c>
    </row>
    <row r="897" spans="1:5" x14ac:dyDescent="0.2">
      <c r="A897" s="11" t="s">
        <v>1413</v>
      </c>
      <c r="B897" s="11" t="s">
        <v>1348</v>
      </c>
      <c r="C897" s="25">
        <v>2</v>
      </c>
      <c r="D897" s="42">
        <v>2600</v>
      </c>
      <c r="E897" s="42">
        <f>D897*0.4</f>
        <v>1040</v>
      </c>
    </row>
    <row r="898" spans="1:5" x14ac:dyDescent="0.2">
      <c r="A898" s="11" t="s">
        <v>1414</v>
      </c>
      <c r="B898" s="11" t="s">
        <v>1348</v>
      </c>
      <c r="C898" s="12">
        <v>8</v>
      </c>
      <c r="D898" s="42">
        <v>1025</v>
      </c>
      <c r="E898" s="42">
        <f>D898*0.4</f>
        <v>410</v>
      </c>
    </row>
    <row r="899" spans="1:5" x14ac:dyDescent="0.2">
      <c r="A899" s="11" t="s">
        <v>1415</v>
      </c>
      <c r="B899" s="11" t="s">
        <v>1348</v>
      </c>
      <c r="C899" s="12">
        <v>2</v>
      </c>
      <c r="D899" s="42">
        <v>1025</v>
      </c>
      <c r="E899" s="42">
        <f>D899*0.4</f>
        <v>410</v>
      </c>
    </row>
    <row r="900" spans="1:5" x14ac:dyDescent="0.2">
      <c r="A900" s="11" t="s">
        <v>1416</v>
      </c>
      <c r="B900" s="11" t="s">
        <v>1348</v>
      </c>
      <c r="C900" s="12">
        <v>1</v>
      </c>
      <c r="D900" s="42">
        <v>1025</v>
      </c>
      <c r="E900" s="42">
        <f>D900*0.4</f>
        <v>410</v>
      </c>
    </row>
    <row r="901" spans="1:5" x14ac:dyDescent="0.2">
      <c r="A901" s="11" t="s">
        <v>929</v>
      </c>
      <c r="B901" s="11" t="s">
        <v>1347</v>
      </c>
      <c r="C901" s="12">
        <v>3</v>
      </c>
      <c r="D901" s="42">
        <v>1040</v>
      </c>
      <c r="E901" s="42">
        <f>D901/2</f>
        <v>520</v>
      </c>
    </row>
    <row r="902" spans="1:5" x14ac:dyDescent="0.2">
      <c r="A902" s="11" t="s">
        <v>1418</v>
      </c>
      <c r="B902" s="11" t="s">
        <v>1348</v>
      </c>
      <c r="C902" s="12">
        <v>29</v>
      </c>
      <c r="D902" s="42">
        <v>1410</v>
      </c>
      <c r="E902" s="42">
        <f>D902*0.4</f>
        <v>564</v>
      </c>
    </row>
    <row r="903" spans="1:5" x14ac:dyDescent="0.2">
      <c r="A903" s="11" t="s">
        <v>930</v>
      </c>
      <c r="B903" s="11" t="s">
        <v>1347</v>
      </c>
      <c r="C903" s="12">
        <v>51</v>
      </c>
      <c r="D903" s="42">
        <v>795</v>
      </c>
      <c r="E903" s="42">
        <f>D903/2</f>
        <v>397.5</v>
      </c>
    </row>
    <row r="904" spans="1:5" x14ac:dyDescent="0.2">
      <c r="A904" s="11" t="s">
        <v>1419</v>
      </c>
      <c r="B904" s="11" t="s">
        <v>1348</v>
      </c>
      <c r="C904" s="12">
        <v>2</v>
      </c>
      <c r="D904" s="42">
        <v>560</v>
      </c>
      <c r="E904" s="42">
        <f>D904*0.4</f>
        <v>224</v>
      </c>
    </row>
    <row r="905" spans="1:5" x14ac:dyDescent="0.2">
      <c r="A905" s="11" t="s">
        <v>1420</v>
      </c>
      <c r="B905" s="11" t="s">
        <v>1348</v>
      </c>
      <c r="C905" s="12">
        <v>8</v>
      </c>
      <c r="D905" s="42">
        <v>560</v>
      </c>
      <c r="E905" s="42">
        <f>D905*0.4</f>
        <v>224</v>
      </c>
    </row>
    <row r="906" spans="1:5" x14ac:dyDescent="0.2">
      <c r="A906" s="11" t="s">
        <v>931</v>
      </c>
      <c r="B906" s="11" t="s">
        <v>1347</v>
      </c>
      <c r="C906" s="12">
        <v>8</v>
      </c>
      <c r="D906" s="42">
        <v>563</v>
      </c>
      <c r="E906" s="42">
        <f>D906/2</f>
        <v>281.5</v>
      </c>
    </row>
    <row r="907" spans="1:5" x14ac:dyDescent="0.2">
      <c r="A907" s="11" t="s">
        <v>932</v>
      </c>
      <c r="B907" s="11" t="s">
        <v>1347</v>
      </c>
      <c r="C907" s="12">
        <v>1</v>
      </c>
      <c r="D907" s="42">
        <v>563</v>
      </c>
      <c r="E907" s="42">
        <f>D907/2</f>
        <v>281.5</v>
      </c>
    </row>
    <row r="908" spans="1:5" x14ac:dyDescent="0.2">
      <c r="A908" s="11" t="s">
        <v>933</v>
      </c>
      <c r="B908" s="11" t="s">
        <v>1347</v>
      </c>
      <c r="C908" s="12">
        <v>2</v>
      </c>
      <c r="D908" s="42">
        <v>563</v>
      </c>
      <c r="E908" s="42">
        <f>D908/2</f>
        <v>281.5</v>
      </c>
    </row>
    <row r="909" spans="1:5" x14ac:dyDescent="0.2">
      <c r="A909" s="11" t="s">
        <v>356</v>
      </c>
      <c r="B909" s="11" t="s">
        <v>1364</v>
      </c>
      <c r="C909" s="12">
        <v>1</v>
      </c>
      <c r="D909" s="42">
        <v>560</v>
      </c>
      <c r="E909" s="42">
        <f>D909*0.4</f>
        <v>224</v>
      </c>
    </row>
    <row r="910" spans="1:5" x14ac:dyDescent="0.2">
      <c r="A910" s="11" t="s">
        <v>1422</v>
      </c>
      <c r="B910" s="11" t="s">
        <v>1348</v>
      </c>
      <c r="C910" s="12">
        <v>2</v>
      </c>
      <c r="D910" s="42">
        <v>2130</v>
      </c>
      <c r="E910" s="42">
        <f>D910*0.4</f>
        <v>852</v>
      </c>
    </row>
    <row r="911" spans="1:5" x14ac:dyDescent="0.2">
      <c r="A911" s="11" t="s">
        <v>1423</v>
      </c>
      <c r="B911" s="11" t="s">
        <v>1348</v>
      </c>
      <c r="C911" s="23">
        <v>5</v>
      </c>
      <c r="D911" s="42">
        <f>2*3127</f>
        <v>6254</v>
      </c>
      <c r="E911" s="42">
        <f>D911*0.4</f>
        <v>2501.6000000000004</v>
      </c>
    </row>
    <row r="912" spans="1:5" x14ac:dyDescent="0.2">
      <c r="A912" s="11" t="s">
        <v>1424</v>
      </c>
      <c r="B912" s="11" t="s">
        <v>1348</v>
      </c>
      <c r="C912" s="12">
        <v>2</v>
      </c>
      <c r="D912" s="42">
        <v>3127</v>
      </c>
      <c r="E912" s="42">
        <f>D912*0.4</f>
        <v>1250.8000000000002</v>
      </c>
    </row>
    <row r="913" spans="1:5" x14ac:dyDescent="0.2">
      <c r="A913" s="11" t="s">
        <v>1425</v>
      </c>
      <c r="B913" s="11" t="s">
        <v>1348</v>
      </c>
      <c r="C913" s="12">
        <v>2</v>
      </c>
      <c r="D913" s="42">
        <v>2130</v>
      </c>
      <c r="E913" s="42">
        <f>D913*0.4</f>
        <v>852</v>
      </c>
    </row>
    <row r="914" spans="1:5" x14ac:dyDescent="0.2">
      <c r="A914" s="11" t="s">
        <v>934</v>
      </c>
      <c r="B914" s="11" t="s">
        <v>1347</v>
      </c>
      <c r="C914" s="12">
        <v>1</v>
      </c>
      <c r="D914" s="42">
        <v>2175</v>
      </c>
      <c r="E914" s="42">
        <f>D914/2</f>
        <v>1087.5</v>
      </c>
    </row>
    <row r="915" spans="1:5" x14ac:dyDescent="0.2">
      <c r="A915" s="11" t="s">
        <v>1426</v>
      </c>
      <c r="B915" s="11" t="s">
        <v>1348</v>
      </c>
      <c r="C915" s="12">
        <v>10</v>
      </c>
      <c r="D915" s="42">
        <v>2130</v>
      </c>
      <c r="E915" s="42">
        <f>D915*0.4</f>
        <v>852</v>
      </c>
    </row>
    <row r="916" spans="1:5" x14ac:dyDescent="0.2">
      <c r="A916" s="11" t="s">
        <v>1421</v>
      </c>
      <c r="B916" s="11" t="s">
        <v>1348</v>
      </c>
      <c r="C916" s="12">
        <v>1</v>
      </c>
      <c r="D916" s="42">
        <v>2630</v>
      </c>
      <c r="E916" s="42">
        <f>D916*0.4</f>
        <v>1052</v>
      </c>
    </row>
    <row r="917" spans="1:5" x14ac:dyDescent="0.2">
      <c r="A917" s="11" t="s">
        <v>1427</v>
      </c>
      <c r="B917" s="11" t="s">
        <v>1348</v>
      </c>
      <c r="C917" s="12">
        <v>3</v>
      </c>
      <c r="D917" s="42">
        <v>4442</v>
      </c>
      <c r="E917" s="42">
        <f>D917*0.4</f>
        <v>1776.8000000000002</v>
      </c>
    </row>
    <row r="918" spans="1:5" x14ac:dyDescent="0.2">
      <c r="A918" s="11" t="s">
        <v>1429</v>
      </c>
      <c r="B918" s="11" t="s">
        <v>1348</v>
      </c>
      <c r="C918" s="12">
        <v>27</v>
      </c>
      <c r="D918" s="42">
        <v>2128</v>
      </c>
      <c r="E918" s="42">
        <f>D918*0.4</f>
        <v>851.2</v>
      </c>
    </row>
    <row r="919" spans="1:5" x14ac:dyDescent="0.2">
      <c r="A919" s="11" t="s">
        <v>935</v>
      </c>
      <c r="B919" s="11" t="s">
        <v>1347</v>
      </c>
      <c r="C919" s="12">
        <v>1</v>
      </c>
      <c r="D919" s="42">
        <v>1040</v>
      </c>
      <c r="E919" s="42">
        <f>D919/2</f>
        <v>520</v>
      </c>
    </row>
    <row r="920" spans="1:5" x14ac:dyDescent="0.2">
      <c r="A920" s="11" t="s">
        <v>1430</v>
      </c>
      <c r="B920" s="11" t="s">
        <v>1348</v>
      </c>
      <c r="C920" s="12">
        <v>3</v>
      </c>
      <c r="D920" s="42">
        <v>1025</v>
      </c>
      <c r="E920" s="42">
        <f>D920*0.4</f>
        <v>410</v>
      </c>
    </row>
    <row r="921" spans="1:5" x14ac:dyDescent="0.2">
      <c r="A921" s="11" t="s">
        <v>1431</v>
      </c>
      <c r="B921" s="11" t="s">
        <v>1348</v>
      </c>
      <c r="C921" s="25">
        <v>2</v>
      </c>
      <c r="D921" s="42">
        <v>3075</v>
      </c>
      <c r="E921" s="42">
        <f>D921*0.4</f>
        <v>1230</v>
      </c>
    </row>
    <row r="922" spans="1:5" x14ac:dyDescent="0.2">
      <c r="A922" s="11" t="s">
        <v>1428</v>
      </c>
      <c r="B922" s="11" t="s">
        <v>1348</v>
      </c>
      <c r="C922" s="12">
        <v>21</v>
      </c>
      <c r="D922" s="42">
        <v>1400</v>
      </c>
      <c r="E922" s="42">
        <f>D922*0.4</f>
        <v>560</v>
      </c>
    </row>
    <row r="923" spans="1:5" x14ac:dyDescent="0.2">
      <c r="A923" s="11" t="s">
        <v>976</v>
      </c>
      <c r="B923" s="11" t="s">
        <v>1347</v>
      </c>
      <c r="C923" s="12">
        <v>4</v>
      </c>
      <c r="D923" s="42"/>
      <c r="E923" s="42">
        <f>D923/2</f>
        <v>0</v>
      </c>
    </row>
    <row r="924" spans="1:5" x14ac:dyDescent="0.2">
      <c r="A924" s="11" t="s">
        <v>977</v>
      </c>
      <c r="B924" s="11" t="s">
        <v>1347</v>
      </c>
      <c r="C924" s="12">
        <v>2</v>
      </c>
      <c r="D924" s="42"/>
      <c r="E924" s="42">
        <f>D924/2</f>
        <v>0</v>
      </c>
    </row>
    <row r="925" spans="1:5" x14ac:dyDescent="0.2">
      <c r="A925" s="11" t="s">
        <v>936</v>
      </c>
      <c r="B925" s="11" t="s">
        <v>1347</v>
      </c>
      <c r="C925" s="23">
        <v>1</v>
      </c>
      <c r="D925" s="42">
        <f>2*553</f>
        <v>1106</v>
      </c>
      <c r="E925" s="42">
        <f>D925/2</f>
        <v>553</v>
      </c>
    </row>
    <row r="926" spans="1:5" x14ac:dyDescent="0.2">
      <c r="A926" s="11" t="s">
        <v>1433</v>
      </c>
      <c r="B926" s="11" t="s">
        <v>1348</v>
      </c>
      <c r="C926" s="12">
        <v>19</v>
      </c>
      <c r="D926" s="42">
        <v>1145</v>
      </c>
      <c r="E926" s="42">
        <f t="shared" ref="E926:E932" si="30">D926*0.4</f>
        <v>458</v>
      </c>
    </row>
    <row r="927" spans="1:5" x14ac:dyDescent="0.2">
      <c r="A927" s="11" t="s">
        <v>1432</v>
      </c>
      <c r="B927" s="11" t="s">
        <v>1272</v>
      </c>
      <c r="C927" s="12">
        <v>2</v>
      </c>
      <c r="D927" s="42">
        <v>510</v>
      </c>
      <c r="E927" s="42">
        <f t="shared" si="30"/>
        <v>204</v>
      </c>
    </row>
    <row r="928" spans="1:5" x14ac:dyDescent="0.2">
      <c r="A928" s="11" t="s">
        <v>1434</v>
      </c>
      <c r="B928" s="11" t="s">
        <v>1348</v>
      </c>
      <c r="C928" s="12">
        <v>3</v>
      </c>
      <c r="D928" s="42">
        <v>825</v>
      </c>
      <c r="E928" s="42">
        <f t="shared" si="30"/>
        <v>330</v>
      </c>
    </row>
    <row r="929" spans="1:5" x14ac:dyDescent="0.2">
      <c r="A929" s="11" t="s">
        <v>1435</v>
      </c>
      <c r="B929" s="11" t="s">
        <v>1348</v>
      </c>
      <c r="C929" s="12">
        <v>1</v>
      </c>
      <c r="D929" s="42">
        <v>712</v>
      </c>
      <c r="E929" s="42">
        <f t="shared" si="30"/>
        <v>284.8</v>
      </c>
    </row>
    <row r="930" spans="1:5" x14ac:dyDescent="0.2">
      <c r="A930" s="11" t="s">
        <v>1436</v>
      </c>
      <c r="B930" s="11" t="s">
        <v>1348</v>
      </c>
      <c r="C930" s="12">
        <v>1</v>
      </c>
      <c r="D930" s="42">
        <v>706</v>
      </c>
      <c r="E930" s="42">
        <f t="shared" si="30"/>
        <v>282.40000000000003</v>
      </c>
    </row>
    <row r="931" spans="1:5" x14ac:dyDescent="0.2">
      <c r="A931" s="11" t="s">
        <v>1437</v>
      </c>
      <c r="B931" s="11" t="s">
        <v>1348</v>
      </c>
      <c r="C931" s="12">
        <v>1</v>
      </c>
      <c r="D931" s="42">
        <v>706</v>
      </c>
      <c r="E931" s="42">
        <f t="shared" si="30"/>
        <v>282.40000000000003</v>
      </c>
    </row>
    <row r="932" spans="1:5" x14ac:dyDescent="0.2">
      <c r="A932" s="11" t="s">
        <v>1438</v>
      </c>
      <c r="B932" s="11" t="s">
        <v>1348</v>
      </c>
      <c r="C932" s="12">
        <v>4</v>
      </c>
      <c r="D932" s="42">
        <v>1110</v>
      </c>
      <c r="E932" s="42">
        <f t="shared" si="30"/>
        <v>444</v>
      </c>
    </row>
    <row r="933" spans="1:5" x14ac:dyDescent="0.2">
      <c r="A933" s="11" t="s">
        <v>937</v>
      </c>
      <c r="B933" s="11" t="s">
        <v>1347</v>
      </c>
      <c r="C933" s="12">
        <v>5</v>
      </c>
      <c r="D933" s="42">
        <v>510</v>
      </c>
      <c r="E933" s="42">
        <f>D933/2</f>
        <v>255</v>
      </c>
    </row>
    <row r="934" spans="1:5" x14ac:dyDescent="0.2">
      <c r="A934" s="11" t="s">
        <v>938</v>
      </c>
      <c r="B934" s="11" t="s">
        <v>1347</v>
      </c>
      <c r="C934" s="12">
        <v>2</v>
      </c>
      <c r="D934" s="42">
        <v>553</v>
      </c>
      <c r="E934" s="42">
        <f>D934/2</f>
        <v>276.5</v>
      </c>
    </row>
    <row r="935" spans="1:5" x14ac:dyDescent="0.2">
      <c r="A935" s="11" t="s">
        <v>939</v>
      </c>
      <c r="B935" s="11" t="s">
        <v>1347</v>
      </c>
      <c r="C935" s="12">
        <v>3</v>
      </c>
      <c r="D935" s="42">
        <v>689</v>
      </c>
      <c r="E935" s="42">
        <f>D935/2</f>
        <v>344.5</v>
      </c>
    </row>
    <row r="936" spans="1:5" x14ac:dyDescent="0.2">
      <c r="A936" s="11" t="s">
        <v>940</v>
      </c>
      <c r="B936" s="11" t="s">
        <v>1347</v>
      </c>
      <c r="C936" s="12">
        <v>6</v>
      </c>
      <c r="D936" s="42">
        <v>510</v>
      </c>
      <c r="E936" s="42">
        <f>D936/2</f>
        <v>255</v>
      </c>
    </row>
    <row r="937" spans="1:5" x14ac:dyDescent="0.2">
      <c r="A937" s="11" t="s">
        <v>941</v>
      </c>
      <c r="B937" s="11" t="s">
        <v>1347</v>
      </c>
      <c r="C937" s="12">
        <v>46</v>
      </c>
      <c r="D937" s="42">
        <v>610</v>
      </c>
      <c r="E937" s="42">
        <f>D937/2</f>
        <v>305</v>
      </c>
    </row>
    <row r="938" spans="1:5" x14ac:dyDescent="0.2">
      <c r="A938" s="11" t="s">
        <v>1439</v>
      </c>
      <c r="B938" s="11" t="s">
        <v>1440</v>
      </c>
      <c r="C938" s="12">
        <v>3</v>
      </c>
      <c r="D938" s="42">
        <v>638</v>
      </c>
      <c r="E938" s="42">
        <f>D938*0.4</f>
        <v>255.20000000000002</v>
      </c>
    </row>
    <row r="939" spans="1:5" x14ac:dyDescent="0.2">
      <c r="A939" s="11" t="s">
        <v>942</v>
      </c>
      <c r="B939" s="11" t="s">
        <v>1347</v>
      </c>
      <c r="C939" s="12">
        <v>3</v>
      </c>
      <c r="D939" s="42">
        <v>689</v>
      </c>
      <c r="E939" s="42">
        <f t="shared" ref="E939:E944" si="31">D939/2</f>
        <v>344.5</v>
      </c>
    </row>
    <row r="940" spans="1:5" x14ac:dyDescent="0.2">
      <c r="A940" s="11" t="s">
        <v>943</v>
      </c>
      <c r="B940" s="11" t="s">
        <v>1347</v>
      </c>
      <c r="C940" s="12">
        <v>28</v>
      </c>
      <c r="D940" s="42">
        <v>662</v>
      </c>
      <c r="E940" s="42">
        <f t="shared" si="31"/>
        <v>331</v>
      </c>
    </row>
    <row r="941" spans="1:5" x14ac:dyDescent="0.2">
      <c r="A941" s="11" t="s">
        <v>944</v>
      </c>
      <c r="B941" s="11" t="s">
        <v>1347</v>
      </c>
      <c r="C941" s="12">
        <v>3</v>
      </c>
      <c r="D941" s="42">
        <v>743</v>
      </c>
      <c r="E941" s="42">
        <f t="shared" si="31"/>
        <v>371.5</v>
      </c>
    </row>
    <row r="942" spans="1:5" x14ac:dyDescent="0.2">
      <c r="A942" s="11" t="s">
        <v>945</v>
      </c>
      <c r="B942" s="11" t="s">
        <v>1347</v>
      </c>
      <c r="C942" s="12">
        <v>95</v>
      </c>
      <c r="D942" s="42">
        <v>725</v>
      </c>
      <c r="E942" s="42">
        <f t="shared" si="31"/>
        <v>362.5</v>
      </c>
    </row>
    <row r="943" spans="1:5" x14ac:dyDescent="0.2">
      <c r="A943" s="11" t="s">
        <v>946</v>
      </c>
      <c r="B943" s="11" t="s">
        <v>1347</v>
      </c>
      <c r="C943" s="12">
        <v>21</v>
      </c>
      <c r="D943" s="42"/>
      <c r="E943" s="42">
        <f t="shared" si="31"/>
        <v>0</v>
      </c>
    </row>
    <row r="944" spans="1:5" x14ac:dyDescent="0.2">
      <c r="A944" s="11" t="s">
        <v>947</v>
      </c>
      <c r="B944" s="11" t="s">
        <v>1347</v>
      </c>
      <c r="C944" s="12">
        <v>41</v>
      </c>
      <c r="D944" s="42">
        <v>616</v>
      </c>
      <c r="E944" s="42">
        <f t="shared" si="31"/>
        <v>308</v>
      </c>
    </row>
    <row r="945" spans="1:5" x14ac:dyDescent="0.2">
      <c r="A945" s="11" t="s">
        <v>1441</v>
      </c>
      <c r="B945" s="11" t="s">
        <v>1261</v>
      </c>
      <c r="C945" s="12">
        <v>1</v>
      </c>
      <c r="D945" s="42">
        <v>457</v>
      </c>
      <c r="E945" s="42">
        <f>D945*0.4</f>
        <v>182.8</v>
      </c>
    </row>
    <row r="946" spans="1:5" x14ac:dyDescent="0.2">
      <c r="A946" s="11" t="s">
        <v>1441</v>
      </c>
      <c r="B946" s="11" t="s">
        <v>1348</v>
      </c>
      <c r="C946" s="12">
        <v>1</v>
      </c>
      <c r="D946" s="42">
        <v>457</v>
      </c>
      <c r="E946" s="42">
        <f>D946*0.4</f>
        <v>182.8</v>
      </c>
    </row>
    <row r="947" spans="1:5" x14ac:dyDescent="0.2">
      <c r="A947" s="11" t="s">
        <v>948</v>
      </c>
      <c r="B947" s="11" t="s">
        <v>1347</v>
      </c>
      <c r="C947" s="12">
        <v>1</v>
      </c>
      <c r="D947" s="42">
        <v>510</v>
      </c>
      <c r="E947" s="42">
        <f>D947/2</f>
        <v>255</v>
      </c>
    </row>
    <row r="948" spans="1:5" x14ac:dyDescent="0.2">
      <c r="A948" s="11" t="s">
        <v>949</v>
      </c>
      <c r="B948" s="11" t="s">
        <v>1347</v>
      </c>
      <c r="C948" s="12">
        <v>1</v>
      </c>
      <c r="D948" s="42"/>
      <c r="E948" s="42">
        <f>D948/2</f>
        <v>0</v>
      </c>
    </row>
    <row r="949" spans="1:5" x14ac:dyDescent="0.2">
      <c r="A949" s="11" t="s">
        <v>950</v>
      </c>
      <c r="B949" s="11" t="s">
        <v>1347</v>
      </c>
      <c r="C949" s="12">
        <v>3</v>
      </c>
      <c r="D949" s="42">
        <v>815</v>
      </c>
      <c r="E949" s="42">
        <f>D949/2</f>
        <v>407.5</v>
      </c>
    </row>
    <row r="950" spans="1:5" x14ac:dyDescent="0.2">
      <c r="A950" s="11" t="s">
        <v>1442</v>
      </c>
      <c r="B950" s="11" t="s">
        <v>1348</v>
      </c>
      <c r="C950" s="23">
        <v>1</v>
      </c>
      <c r="D950" s="42">
        <f>2*610</f>
        <v>1220</v>
      </c>
      <c r="E950" s="42">
        <f>D950*0.4</f>
        <v>488</v>
      </c>
    </row>
    <row r="951" spans="1:5" x14ac:dyDescent="0.2">
      <c r="A951" s="11" t="s">
        <v>952</v>
      </c>
      <c r="B951" s="11" t="s">
        <v>1347</v>
      </c>
      <c r="C951" s="12">
        <v>1</v>
      </c>
      <c r="D951" s="42">
        <v>899</v>
      </c>
      <c r="E951" s="42">
        <f>D951/2</f>
        <v>449.5</v>
      </c>
    </row>
    <row r="952" spans="1:5" x14ac:dyDescent="0.2">
      <c r="A952" s="11" t="s">
        <v>1443</v>
      </c>
      <c r="B952" s="11" t="s">
        <v>1348</v>
      </c>
      <c r="C952" s="12">
        <v>9</v>
      </c>
      <c r="D952" s="42">
        <v>610</v>
      </c>
      <c r="E952" s="42">
        <f>D952*0.4</f>
        <v>244</v>
      </c>
    </row>
    <row r="953" spans="1:5" x14ac:dyDescent="0.2">
      <c r="A953" s="11" t="s">
        <v>953</v>
      </c>
      <c r="B953" s="11" t="s">
        <v>1347</v>
      </c>
      <c r="C953" s="25">
        <v>1</v>
      </c>
      <c r="D953" s="42">
        <f>3*712</f>
        <v>2136</v>
      </c>
      <c r="E953" s="42">
        <f>D953/2</f>
        <v>1068</v>
      </c>
    </row>
    <row r="954" spans="1:5" x14ac:dyDescent="0.2">
      <c r="A954" s="11" t="s">
        <v>1444</v>
      </c>
      <c r="B954" s="11" t="s">
        <v>1348</v>
      </c>
      <c r="C954" s="12">
        <v>51</v>
      </c>
      <c r="D954" s="42">
        <v>1115</v>
      </c>
      <c r="E954" s="42">
        <f>D954*0.4</f>
        <v>446</v>
      </c>
    </row>
    <row r="955" spans="1:5" x14ac:dyDescent="0.2">
      <c r="A955" s="11" t="s">
        <v>954</v>
      </c>
      <c r="B955" s="11" t="s">
        <v>1347</v>
      </c>
      <c r="C955" s="12">
        <v>54</v>
      </c>
      <c r="D955" s="42">
        <v>1004</v>
      </c>
      <c r="E955" s="42">
        <f>D955/2</f>
        <v>502</v>
      </c>
    </row>
    <row r="956" spans="1:5" x14ac:dyDescent="0.2">
      <c r="A956" s="11" t="s">
        <v>955</v>
      </c>
      <c r="B956" s="11" t="s">
        <v>1347</v>
      </c>
      <c r="C956" s="23">
        <v>1</v>
      </c>
      <c r="D956" s="42">
        <f>2*899</f>
        <v>1798</v>
      </c>
      <c r="E956" s="42">
        <f>D956/2</f>
        <v>899</v>
      </c>
    </row>
    <row r="957" spans="1:5" x14ac:dyDescent="0.2">
      <c r="A957" s="11" t="s">
        <v>956</v>
      </c>
      <c r="B957" s="11" t="s">
        <v>1347</v>
      </c>
      <c r="C957" s="12">
        <v>1</v>
      </c>
      <c r="D957" s="42">
        <v>836</v>
      </c>
      <c r="E957" s="42">
        <f>D957/2</f>
        <v>418</v>
      </c>
    </row>
    <row r="958" spans="1:5" x14ac:dyDescent="0.2">
      <c r="A958" s="11" t="s">
        <v>957</v>
      </c>
      <c r="B958" s="11" t="s">
        <v>1347</v>
      </c>
      <c r="C958" s="12">
        <v>1</v>
      </c>
      <c r="D958" s="42">
        <f>836*1.35</f>
        <v>1128.6000000000001</v>
      </c>
      <c r="E958" s="42">
        <f>D958/2</f>
        <v>564.30000000000007</v>
      </c>
    </row>
    <row r="959" spans="1:5" x14ac:dyDescent="0.2">
      <c r="A959" s="11" t="s">
        <v>958</v>
      </c>
      <c r="B959" s="11" t="s">
        <v>1347</v>
      </c>
      <c r="C959" s="12">
        <v>2</v>
      </c>
      <c r="D959" s="42">
        <v>836</v>
      </c>
      <c r="E959" s="42">
        <f>D959/2</f>
        <v>418</v>
      </c>
    </row>
    <row r="960" spans="1:5" x14ac:dyDescent="0.2">
      <c r="A960" s="11" t="s">
        <v>1445</v>
      </c>
      <c r="B960" s="11" t="s">
        <v>1348</v>
      </c>
      <c r="C960" s="12">
        <v>8</v>
      </c>
      <c r="D960" s="42">
        <v>1798</v>
      </c>
      <c r="E960" s="42">
        <f>D960*0.4</f>
        <v>719.2</v>
      </c>
    </row>
    <row r="961" spans="1:5" x14ac:dyDescent="0.2">
      <c r="A961" s="11" t="s">
        <v>1446</v>
      </c>
      <c r="B961" s="11" t="s">
        <v>1348</v>
      </c>
      <c r="C961" s="12">
        <v>2</v>
      </c>
      <c r="D961" s="42">
        <v>830</v>
      </c>
      <c r="E961" s="42">
        <f>D961*0.4</f>
        <v>332</v>
      </c>
    </row>
    <row r="962" spans="1:5" x14ac:dyDescent="0.2">
      <c r="A962" s="11" t="s">
        <v>1447</v>
      </c>
      <c r="B962" s="11" t="s">
        <v>1348</v>
      </c>
      <c r="C962" s="12">
        <v>20</v>
      </c>
      <c r="D962" s="42">
        <f>830*1.25</f>
        <v>1037.5</v>
      </c>
      <c r="E962" s="42">
        <f>D962*0.4</f>
        <v>415</v>
      </c>
    </row>
    <row r="963" spans="1:5" x14ac:dyDescent="0.2">
      <c r="A963" s="11" t="s">
        <v>1448</v>
      </c>
      <c r="B963" s="11" t="s">
        <v>1348</v>
      </c>
      <c r="C963" s="12">
        <v>6</v>
      </c>
      <c r="D963" s="42">
        <v>1115</v>
      </c>
      <c r="E963" s="42">
        <f>D963*0.4</f>
        <v>446</v>
      </c>
    </row>
    <row r="964" spans="1:5" x14ac:dyDescent="0.2">
      <c r="A964" s="11" t="s">
        <v>959</v>
      </c>
      <c r="B964" s="11" t="s">
        <v>1347</v>
      </c>
      <c r="C964" s="12">
        <v>11</v>
      </c>
      <c r="D964" s="42">
        <v>836</v>
      </c>
      <c r="E964" s="42">
        <f t="shared" ref="E964:E972" si="32">D964/2</f>
        <v>418</v>
      </c>
    </row>
    <row r="965" spans="1:5" x14ac:dyDescent="0.2">
      <c r="A965" s="11" t="s">
        <v>960</v>
      </c>
      <c r="B965" s="11" t="s">
        <v>1347</v>
      </c>
      <c r="C965" s="12">
        <v>12</v>
      </c>
      <c r="D965" s="42">
        <v>836</v>
      </c>
      <c r="E965" s="42">
        <f t="shared" si="32"/>
        <v>418</v>
      </c>
    </row>
    <row r="966" spans="1:5" x14ac:dyDescent="0.2">
      <c r="A966" s="11" t="s">
        <v>961</v>
      </c>
      <c r="B966" s="11" t="s">
        <v>1347</v>
      </c>
      <c r="C966" s="12">
        <v>1</v>
      </c>
      <c r="D966" s="42">
        <f>836*1.35</f>
        <v>1128.6000000000001</v>
      </c>
      <c r="E966" s="42">
        <f t="shared" si="32"/>
        <v>564.30000000000007</v>
      </c>
    </row>
    <row r="967" spans="1:5" x14ac:dyDescent="0.2">
      <c r="A967" s="11" t="s">
        <v>962</v>
      </c>
      <c r="B967" s="11" t="s">
        <v>1347</v>
      </c>
      <c r="C967" s="12">
        <v>2</v>
      </c>
      <c r="D967" s="42">
        <v>1068</v>
      </c>
      <c r="E967" s="42">
        <f t="shared" si="32"/>
        <v>534</v>
      </c>
    </row>
    <row r="968" spans="1:5" x14ac:dyDescent="0.2">
      <c r="A968" s="11" t="s">
        <v>963</v>
      </c>
      <c r="B968" s="11" t="s">
        <v>1347</v>
      </c>
      <c r="C968" s="12">
        <v>1</v>
      </c>
      <c r="D968" s="42">
        <v>836</v>
      </c>
      <c r="E968" s="42">
        <f t="shared" si="32"/>
        <v>418</v>
      </c>
    </row>
    <row r="969" spans="1:5" x14ac:dyDescent="0.2">
      <c r="A969" s="11" t="s">
        <v>964</v>
      </c>
      <c r="B969" s="11" t="s">
        <v>1347</v>
      </c>
      <c r="C969" s="23">
        <v>1</v>
      </c>
      <c r="D969" s="42">
        <f>836*2</f>
        <v>1672</v>
      </c>
      <c r="E969" s="42">
        <f t="shared" si="32"/>
        <v>836</v>
      </c>
    </row>
    <row r="970" spans="1:5" x14ac:dyDescent="0.2">
      <c r="A970" s="11" t="s">
        <v>965</v>
      </c>
      <c r="B970" s="11" t="s">
        <v>1347</v>
      </c>
      <c r="C970" s="12">
        <v>3</v>
      </c>
      <c r="D970" s="42">
        <v>1004</v>
      </c>
      <c r="E970" s="42">
        <f t="shared" si="32"/>
        <v>502</v>
      </c>
    </row>
    <row r="971" spans="1:5" x14ac:dyDescent="0.2">
      <c r="A971" s="11" t="s">
        <v>966</v>
      </c>
      <c r="B971" s="11" t="s">
        <v>1347</v>
      </c>
      <c r="C971" s="12">
        <v>4</v>
      </c>
      <c r="D971" s="42">
        <v>836</v>
      </c>
      <c r="E971" s="42">
        <f t="shared" si="32"/>
        <v>418</v>
      </c>
    </row>
    <row r="972" spans="1:5" x14ac:dyDescent="0.2">
      <c r="A972" s="11" t="s">
        <v>967</v>
      </c>
      <c r="B972" s="11" t="s">
        <v>1347</v>
      </c>
      <c r="C972" s="12">
        <v>3</v>
      </c>
      <c r="D972" s="42">
        <v>1385</v>
      </c>
      <c r="E972" s="42">
        <f t="shared" si="32"/>
        <v>692.5</v>
      </c>
    </row>
    <row r="973" spans="1:5" x14ac:dyDescent="0.2">
      <c r="A973" s="11" t="s">
        <v>1450</v>
      </c>
      <c r="B973" s="11" t="s">
        <v>1348</v>
      </c>
      <c r="C973" s="12">
        <v>34</v>
      </c>
      <c r="D973" s="42">
        <v>1102</v>
      </c>
      <c r="E973" s="42">
        <f>D973*0.4</f>
        <v>440.8</v>
      </c>
    </row>
    <row r="974" spans="1:5" x14ac:dyDescent="0.2">
      <c r="A974" s="11" t="s">
        <v>1449</v>
      </c>
      <c r="B974" s="11" t="s">
        <v>1261</v>
      </c>
      <c r="C974" s="12">
        <v>1</v>
      </c>
      <c r="D974" s="42">
        <v>712</v>
      </c>
      <c r="E974" s="42">
        <f>D974*0.4</f>
        <v>284.8</v>
      </c>
    </row>
    <row r="975" spans="1:5" x14ac:dyDescent="0.2">
      <c r="A975" s="11" t="s">
        <v>968</v>
      </c>
      <c r="B975" s="11" t="s">
        <v>1347</v>
      </c>
      <c r="C975" s="12">
        <v>16</v>
      </c>
      <c r="D975" s="42"/>
      <c r="E975" s="42">
        <f>D975/2</f>
        <v>0</v>
      </c>
    </row>
    <row r="976" spans="1:5" x14ac:dyDescent="0.2">
      <c r="A976" s="11" t="s">
        <v>969</v>
      </c>
      <c r="B976" s="11" t="s">
        <v>1347</v>
      </c>
      <c r="C976" s="12">
        <v>15</v>
      </c>
      <c r="D976" s="42">
        <v>1440</v>
      </c>
      <c r="E976" s="42">
        <f>D976/2</f>
        <v>720</v>
      </c>
    </row>
    <row r="977" spans="1:5" x14ac:dyDescent="0.2">
      <c r="A977" s="11" t="s">
        <v>970</v>
      </c>
      <c r="B977" s="11" t="s">
        <v>1347</v>
      </c>
      <c r="C977" s="25">
        <v>3</v>
      </c>
      <c r="D977" s="42">
        <f>753*3</f>
        <v>2259</v>
      </c>
      <c r="E977" s="42">
        <f>D977/2</f>
        <v>1129.5</v>
      </c>
    </row>
    <row r="978" spans="1:5" x14ac:dyDescent="0.2">
      <c r="A978" s="11" t="s">
        <v>971</v>
      </c>
      <c r="B978" s="11" t="s">
        <v>1347</v>
      </c>
      <c r="C978" s="12">
        <v>3</v>
      </c>
      <c r="D978" s="42">
        <v>1043</v>
      </c>
      <c r="E978" s="42">
        <f>D978/2</f>
        <v>521.5</v>
      </c>
    </row>
    <row r="979" spans="1:5" x14ac:dyDescent="0.2">
      <c r="A979" s="11" t="s">
        <v>1452</v>
      </c>
      <c r="B979" s="11" t="s">
        <v>1348</v>
      </c>
      <c r="C979" s="12">
        <v>2</v>
      </c>
      <c r="D979" s="42">
        <v>1349</v>
      </c>
      <c r="E979" s="42">
        <f>D979*0.4</f>
        <v>539.6</v>
      </c>
    </row>
    <row r="980" spans="1:5" x14ac:dyDescent="0.2">
      <c r="A980" s="11" t="s">
        <v>972</v>
      </c>
      <c r="B980" s="11" t="s">
        <v>1347</v>
      </c>
      <c r="C980" s="12">
        <v>5</v>
      </c>
      <c r="D980" s="42">
        <v>1211</v>
      </c>
      <c r="E980" s="42">
        <f>D980/2</f>
        <v>605.5</v>
      </c>
    </row>
    <row r="981" spans="1:5" x14ac:dyDescent="0.2">
      <c r="A981" s="11" t="s">
        <v>1454</v>
      </c>
      <c r="B981" s="11" t="s">
        <v>1348</v>
      </c>
      <c r="C981" s="12">
        <v>11</v>
      </c>
      <c r="D981" s="42">
        <v>1025</v>
      </c>
      <c r="E981" s="42">
        <f>D981*0.4</f>
        <v>410</v>
      </c>
    </row>
    <row r="982" spans="1:5" x14ac:dyDescent="0.2">
      <c r="A982" s="11" t="s">
        <v>1453</v>
      </c>
      <c r="B982" s="11" t="s">
        <v>1364</v>
      </c>
      <c r="C982" s="12">
        <v>2</v>
      </c>
      <c r="D982" s="42">
        <v>1485</v>
      </c>
      <c r="E982" s="42">
        <f>D982*0.4</f>
        <v>594</v>
      </c>
    </row>
    <row r="983" spans="1:5" x14ac:dyDescent="0.2">
      <c r="A983" s="11" t="s">
        <v>1455</v>
      </c>
      <c r="B983" s="11" t="s">
        <v>1348</v>
      </c>
      <c r="C983" s="12">
        <v>7</v>
      </c>
      <c r="D983" s="42">
        <v>1025</v>
      </c>
      <c r="E983" s="42">
        <f>D983*0.4</f>
        <v>410</v>
      </c>
    </row>
    <row r="984" spans="1:5" x14ac:dyDescent="0.2">
      <c r="A984" s="11" t="s">
        <v>973</v>
      </c>
      <c r="B984" s="11" t="s">
        <v>1347</v>
      </c>
      <c r="C984" s="12">
        <v>1</v>
      </c>
      <c r="D984" s="42">
        <v>1040</v>
      </c>
      <c r="E984" s="42">
        <f>D984/2</f>
        <v>520</v>
      </c>
    </row>
    <row r="985" spans="1:5" x14ac:dyDescent="0.2">
      <c r="A985" s="11" t="s">
        <v>974</v>
      </c>
      <c r="B985" s="11" t="s">
        <v>1347</v>
      </c>
      <c r="C985" s="12">
        <v>12</v>
      </c>
      <c r="D985" s="42">
        <v>1385</v>
      </c>
      <c r="E985" s="42">
        <f>D985/2</f>
        <v>692.5</v>
      </c>
    </row>
    <row r="986" spans="1:5" x14ac:dyDescent="0.2">
      <c r="A986" s="11" t="s">
        <v>1456</v>
      </c>
      <c r="B986" s="11" t="s">
        <v>1348</v>
      </c>
      <c r="C986" s="12">
        <v>9</v>
      </c>
      <c r="D986" s="42">
        <v>2148</v>
      </c>
      <c r="E986" s="42">
        <f>D986*0.4</f>
        <v>859.2</v>
      </c>
    </row>
    <row r="987" spans="1:5" x14ac:dyDescent="0.2">
      <c r="A987" s="11" t="s">
        <v>1457</v>
      </c>
      <c r="B987" s="11" t="s">
        <v>1348</v>
      </c>
      <c r="C987" s="12">
        <v>26</v>
      </c>
      <c r="D987" s="42">
        <v>1590</v>
      </c>
      <c r="E987" s="42">
        <f>D987*0.4</f>
        <v>636</v>
      </c>
    </row>
    <row r="988" spans="1:5" x14ac:dyDescent="0.2">
      <c r="A988" s="11" t="s">
        <v>1458</v>
      </c>
      <c r="B988" s="11" t="s">
        <v>1348</v>
      </c>
      <c r="C988" s="12">
        <v>2</v>
      </c>
      <c r="D988" s="42">
        <v>1010</v>
      </c>
      <c r="E988" s="42">
        <f>D988*0.4</f>
        <v>404</v>
      </c>
    </row>
    <row r="989" spans="1:5" x14ac:dyDescent="0.2">
      <c r="A989" s="11" t="s">
        <v>1459</v>
      </c>
      <c r="B989" s="11" t="s">
        <v>1348</v>
      </c>
      <c r="C989" s="25">
        <v>44</v>
      </c>
      <c r="D989" s="42">
        <v>3030</v>
      </c>
      <c r="E989" s="42">
        <f>D989*0.4</f>
        <v>1212</v>
      </c>
    </row>
    <row r="990" spans="1:5" x14ac:dyDescent="0.2">
      <c r="A990" s="11" t="s">
        <v>975</v>
      </c>
      <c r="B990" s="11" t="s">
        <v>1347</v>
      </c>
      <c r="C990" s="12">
        <v>3</v>
      </c>
      <c r="D990" s="42">
        <v>1037</v>
      </c>
      <c r="E990" s="42">
        <f>D990/2</f>
        <v>518.5</v>
      </c>
    </row>
    <row r="991" spans="1:5" x14ac:dyDescent="0.2">
      <c r="A991" s="11" t="s">
        <v>1460</v>
      </c>
      <c r="B991" s="11" t="s">
        <v>1348</v>
      </c>
      <c r="C991" s="12">
        <v>1</v>
      </c>
      <c r="D991" s="42">
        <v>1025</v>
      </c>
      <c r="E991" s="42">
        <f t="shared" ref="E991:E997" si="33">D991*0.4</f>
        <v>410</v>
      </c>
    </row>
    <row r="992" spans="1:5" x14ac:dyDescent="0.2">
      <c r="A992" s="11" t="s">
        <v>1461</v>
      </c>
      <c r="B992" s="11" t="s">
        <v>1348</v>
      </c>
      <c r="C992" s="12">
        <v>1</v>
      </c>
      <c r="D992" s="42">
        <v>1025</v>
      </c>
      <c r="E992" s="42">
        <f t="shared" si="33"/>
        <v>410</v>
      </c>
    </row>
    <row r="993" spans="1:5" x14ac:dyDescent="0.2">
      <c r="A993" s="11" t="s">
        <v>1462</v>
      </c>
      <c r="B993" s="11" t="s">
        <v>1348</v>
      </c>
      <c r="C993" s="12">
        <v>4</v>
      </c>
      <c r="D993" s="42">
        <v>1025</v>
      </c>
      <c r="E993" s="42">
        <f t="shared" si="33"/>
        <v>410</v>
      </c>
    </row>
    <row r="994" spans="1:5" x14ac:dyDescent="0.2">
      <c r="A994" s="11" t="s">
        <v>1463</v>
      </c>
      <c r="B994" s="11" t="s">
        <v>1348</v>
      </c>
      <c r="C994" s="12">
        <v>1</v>
      </c>
      <c r="D994" s="42">
        <f>1025*1.25</f>
        <v>1281.25</v>
      </c>
      <c r="E994" s="42">
        <f t="shared" si="33"/>
        <v>512.5</v>
      </c>
    </row>
    <row r="995" spans="1:5" x14ac:dyDescent="0.2">
      <c r="A995" s="11" t="s">
        <v>1464</v>
      </c>
      <c r="B995" s="11" t="s">
        <v>1348</v>
      </c>
      <c r="C995" s="12">
        <v>2</v>
      </c>
      <c r="D995" s="42">
        <f>D994</f>
        <v>1281.25</v>
      </c>
      <c r="E995" s="42">
        <f t="shared" si="33"/>
        <v>512.5</v>
      </c>
    </row>
    <row r="996" spans="1:5" x14ac:dyDescent="0.2">
      <c r="A996" s="11" t="s">
        <v>1465</v>
      </c>
      <c r="B996" s="11" t="s">
        <v>1348</v>
      </c>
      <c r="C996" s="12">
        <v>1</v>
      </c>
      <c r="D996" s="42">
        <v>2862</v>
      </c>
      <c r="E996" s="42">
        <f t="shared" si="33"/>
        <v>1144.8</v>
      </c>
    </row>
    <row r="997" spans="1:5" x14ac:dyDescent="0.2">
      <c r="A997" s="11" t="s">
        <v>1466</v>
      </c>
      <c r="B997" s="11" t="s">
        <v>1348</v>
      </c>
      <c r="C997" s="12">
        <v>4</v>
      </c>
      <c r="D997" s="42">
        <f>1.25*1490</f>
        <v>1862.5</v>
      </c>
      <c r="E997" s="42">
        <f t="shared" si="33"/>
        <v>745</v>
      </c>
    </row>
    <row r="998" spans="1:5" x14ac:dyDescent="0.2">
      <c r="A998" s="11" t="s">
        <v>978</v>
      </c>
      <c r="B998" s="11" t="s">
        <v>1347</v>
      </c>
      <c r="C998" s="12">
        <v>5</v>
      </c>
      <c r="D998" s="42">
        <v>1040</v>
      </c>
      <c r="E998" s="42">
        <f>D998/2</f>
        <v>520</v>
      </c>
    </row>
    <row r="999" spans="1:5" x14ac:dyDescent="0.2">
      <c r="A999" s="11" t="s">
        <v>979</v>
      </c>
      <c r="B999" s="11" t="s">
        <v>1347</v>
      </c>
      <c r="C999" s="23">
        <v>1</v>
      </c>
      <c r="D999" s="42">
        <f>2*1040</f>
        <v>2080</v>
      </c>
      <c r="E999" s="42">
        <f>D999/2</f>
        <v>1040</v>
      </c>
    </row>
    <row r="1000" spans="1:5" x14ac:dyDescent="0.2">
      <c r="A1000" s="11" t="s">
        <v>980</v>
      </c>
      <c r="B1000" s="11" t="s">
        <v>1347</v>
      </c>
      <c r="C1000" s="25">
        <v>10</v>
      </c>
      <c r="D1000" s="42">
        <f>3*1040</f>
        <v>3120</v>
      </c>
      <c r="E1000" s="42">
        <f>D1000/2</f>
        <v>1560</v>
      </c>
    </row>
    <row r="1001" spans="1:5" x14ac:dyDescent="0.2">
      <c r="A1001" s="11" t="s">
        <v>1467</v>
      </c>
      <c r="B1001" s="11" t="s">
        <v>1348</v>
      </c>
      <c r="C1001" s="12">
        <v>1</v>
      </c>
      <c r="D1001" s="42">
        <f>D997</f>
        <v>1862.5</v>
      </c>
      <c r="E1001" s="42">
        <f>D1001*0.4</f>
        <v>745</v>
      </c>
    </row>
    <row r="1002" spans="1:5" x14ac:dyDescent="0.2">
      <c r="A1002" s="11" t="s">
        <v>1468</v>
      </c>
      <c r="B1002" s="11" t="s">
        <v>1348</v>
      </c>
      <c r="C1002" s="12">
        <v>2</v>
      </c>
      <c r="D1002" s="42">
        <v>1010</v>
      </c>
      <c r="E1002" s="42">
        <f>D1002*0.4</f>
        <v>404</v>
      </c>
    </row>
    <row r="1003" spans="1:5" x14ac:dyDescent="0.2">
      <c r="A1003" s="11" t="s">
        <v>1469</v>
      </c>
      <c r="B1003" s="11" t="s">
        <v>1348</v>
      </c>
      <c r="C1003" s="12">
        <v>19</v>
      </c>
      <c r="D1003" s="42">
        <v>1010</v>
      </c>
      <c r="E1003" s="42">
        <f>D1003*0.4</f>
        <v>404</v>
      </c>
    </row>
    <row r="1004" spans="1:5" x14ac:dyDescent="0.2">
      <c r="A1004" s="11" t="s">
        <v>1470</v>
      </c>
      <c r="B1004" s="11" t="s">
        <v>1348</v>
      </c>
      <c r="C1004" s="12">
        <v>7</v>
      </c>
      <c r="D1004" s="42">
        <v>1010</v>
      </c>
      <c r="E1004" s="42">
        <f>D1004*0.4</f>
        <v>404</v>
      </c>
    </row>
    <row r="1005" spans="1:5" x14ac:dyDescent="0.2">
      <c r="A1005" s="11" t="s">
        <v>1471</v>
      </c>
      <c r="B1005" s="11" t="s">
        <v>1348</v>
      </c>
      <c r="C1005" s="12">
        <v>2</v>
      </c>
      <c r="D1005" s="42">
        <v>1010</v>
      </c>
      <c r="E1005" s="42">
        <f>D1005*0.4</f>
        <v>404</v>
      </c>
    </row>
    <row r="1006" spans="1:5" x14ac:dyDescent="0.2">
      <c r="A1006" s="11" t="s">
        <v>981</v>
      </c>
      <c r="B1006" s="11" t="s">
        <v>1347</v>
      </c>
      <c r="C1006" s="12">
        <v>1</v>
      </c>
      <c r="D1006" s="42">
        <v>1951</v>
      </c>
      <c r="E1006" s="42">
        <f>D1006/2</f>
        <v>975.5</v>
      </c>
    </row>
    <row r="1007" spans="1:5" x14ac:dyDescent="0.2">
      <c r="A1007" s="11" t="s">
        <v>1472</v>
      </c>
      <c r="B1007" s="11" t="s">
        <v>1348</v>
      </c>
      <c r="C1007" s="23">
        <v>1</v>
      </c>
      <c r="D1007" s="42">
        <f>2*1771</f>
        <v>3542</v>
      </c>
      <c r="E1007" s="42">
        <f>D1007*0.4</f>
        <v>1416.8000000000002</v>
      </c>
    </row>
    <row r="1008" spans="1:5" x14ac:dyDescent="0.2">
      <c r="A1008" s="11" t="s">
        <v>982</v>
      </c>
      <c r="B1008" s="11" t="s">
        <v>1347</v>
      </c>
      <c r="C1008" s="12">
        <v>3</v>
      </c>
      <c r="D1008" s="42">
        <v>1951</v>
      </c>
      <c r="E1008" s="42">
        <f>D1008/2</f>
        <v>975.5</v>
      </c>
    </row>
    <row r="1009" spans="1:5" x14ac:dyDescent="0.2">
      <c r="A1009" s="11" t="s">
        <v>1473</v>
      </c>
      <c r="B1009" s="11" t="s">
        <v>1474</v>
      </c>
      <c r="C1009" s="12">
        <v>1</v>
      </c>
      <c r="D1009" s="42">
        <v>1771</v>
      </c>
      <c r="E1009" s="42">
        <f>D1009*0.4</f>
        <v>708.40000000000009</v>
      </c>
    </row>
    <row r="1010" spans="1:5" x14ac:dyDescent="0.2">
      <c r="A1010" s="11" t="s">
        <v>1475</v>
      </c>
      <c r="B1010" s="11" t="s">
        <v>1348</v>
      </c>
      <c r="C1010" s="12">
        <v>1</v>
      </c>
      <c r="D1010" s="42">
        <f>1.25*1771</f>
        <v>2213.75</v>
      </c>
      <c r="E1010" s="42">
        <f>D1010*0.4</f>
        <v>885.5</v>
      </c>
    </row>
    <row r="1011" spans="1:5" x14ac:dyDescent="0.2">
      <c r="A1011" s="11" t="s">
        <v>357</v>
      </c>
      <c r="B1011" s="11" t="s">
        <v>1348</v>
      </c>
      <c r="C1011" s="12">
        <v>2</v>
      </c>
      <c r="D1011" s="42">
        <v>2685</v>
      </c>
      <c r="E1011" s="42">
        <f>D1011*0.4</f>
        <v>1074</v>
      </c>
    </row>
    <row r="1012" spans="1:5" x14ac:dyDescent="0.2">
      <c r="A1012" s="11" t="s">
        <v>1476</v>
      </c>
      <c r="B1012" s="11" t="s">
        <v>1348</v>
      </c>
      <c r="C1012" s="12">
        <v>1</v>
      </c>
      <c r="D1012" s="42">
        <v>2378</v>
      </c>
      <c r="E1012" s="42">
        <f>D1012*0.4</f>
        <v>951.2</v>
      </c>
    </row>
    <row r="1013" spans="1:5" x14ac:dyDescent="0.2">
      <c r="A1013" s="11" t="s">
        <v>983</v>
      </c>
      <c r="B1013" s="11" t="s">
        <v>1347</v>
      </c>
      <c r="C1013" s="12">
        <v>1</v>
      </c>
      <c r="D1013" s="42">
        <f>1.35*1781</f>
        <v>2404.3500000000004</v>
      </c>
      <c r="E1013" s="42">
        <f>D1013/2</f>
        <v>1202.1750000000002</v>
      </c>
    </row>
    <row r="1014" spans="1:5" x14ac:dyDescent="0.2">
      <c r="A1014" s="11" t="s">
        <v>984</v>
      </c>
      <c r="B1014" s="11" t="s">
        <v>1347</v>
      </c>
      <c r="C1014" s="12">
        <v>3</v>
      </c>
      <c r="D1014" s="42"/>
      <c r="E1014" s="42">
        <f>D1014/2</f>
        <v>0</v>
      </c>
    </row>
    <row r="1015" spans="1:5" x14ac:dyDescent="0.2">
      <c r="A1015" s="11" t="s">
        <v>1477</v>
      </c>
      <c r="B1015" s="11" t="s">
        <v>1348</v>
      </c>
      <c r="C1015" s="12">
        <v>5</v>
      </c>
      <c r="D1015" s="42">
        <v>3794</v>
      </c>
      <c r="E1015" s="42">
        <f>D1015*0.4</f>
        <v>1517.6000000000001</v>
      </c>
    </row>
    <row r="1016" spans="1:5" x14ac:dyDescent="0.2">
      <c r="A1016" s="11" t="s">
        <v>1478</v>
      </c>
      <c r="B1016" s="11" t="s">
        <v>1348</v>
      </c>
      <c r="C1016" s="12">
        <v>7</v>
      </c>
      <c r="D1016" s="42">
        <v>2325</v>
      </c>
      <c r="E1016" s="42">
        <f>D1016*0.4</f>
        <v>930</v>
      </c>
    </row>
    <row r="1017" spans="1:5" x14ac:dyDescent="0.2">
      <c r="A1017" s="11" t="s">
        <v>1480</v>
      </c>
      <c r="B1017" s="11" t="s">
        <v>1348</v>
      </c>
      <c r="C1017" s="12">
        <v>4</v>
      </c>
      <c r="D1017" s="42">
        <v>1557</v>
      </c>
      <c r="E1017" s="42">
        <f>D1017*0.4</f>
        <v>622.80000000000007</v>
      </c>
    </row>
    <row r="1018" spans="1:5" x14ac:dyDescent="0.2">
      <c r="A1018" s="11" t="s">
        <v>1481</v>
      </c>
      <c r="B1018" s="11" t="s">
        <v>1348</v>
      </c>
      <c r="C1018" s="12">
        <v>2</v>
      </c>
      <c r="D1018" s="42">
        <v>1557</v>
      </c>
      <c r="E1018" s="42">
        <f>D1018*0.4</f>
        <v>622.80000000000007</v>
      </c>
    </row>
    <row r="1019" spans="1:5" x14ac:dyDescent="0.2">
      <c r="A1019" s="11" t="s">
        <v>1482</v>
      </c>
      <c r="B1019" s="11" t="s">
        <v>1348</v>
      </c>
      <c r="C1019" s="12">
        <v>3</v>
      </c>
      <c r="D1019" s="42">
        <v>1557</v>
      </c>
      <c r="E1019" s="42">
        <f>D1019*0.4</f>
        <v>622.80000000000007</v>
      </c>
    </row>
    <row r="1020" spans="1:5" x14ac:dyDescent="0.2">
      <c r="A1020" s="11" t="s">
        <v>985</v>
      </c>
      <c r="B1020" s="11" t="s">
        <v>1347</v>
      </c>
      <c r="C1020" s="12">
        <v>1</v>
      </c>
      <c r="D1020" s="42"/>
      <c r="E1020" s="42">
        <f>D1020/2</f>
        <v>0</v>
      </c>
    </row>
    <row r="1021" spans="1:5" x14ac:dyDescent="0.2">
      <c r="A1021" s="11" t="s">
        <v>986</v>
      </c>
      <c r="B1021" s="11" t="s">
        <v>1347</v>
      </c>
      <c r="C1021" s="12">
        <v>3</v>
      </c>
      <c r="D1021" s="42">
        <v>1564</v>
      </c>
      <c r="E1021" s="42">
        <f>D1021/2</f>
        <v>782</v>
      </c>
    </row>
    <row r="1022" spans="1:5" x14ac:dyDescent="0.2">
      <c r="A1022" s="11" t="s">
        <v>1479</v>
      </c>
      <c r="B1022" s="11" t="s">
        <v>1348</v>
      </c>
      <c r="C1022" s="12">
        <v>1</v>
      </c>
      <c r="D1022" s="42">
        <v>2012</v>
      </c>
      <c r="E1022" s="42">
        <f>D1022*0.4</f>
        <v>804.80000000000007</v>
      </c>
    </row>
    <row r="1023" spans="1:5" x14ac:dyDescent="0.2">
      <c r="A1023" s="11" t="s">
        <v>1483</v>
      </c>
      <c r="B1023" s="11" t="s">
        <v>1484</v>
      </c>
      <c r="C1023" s="12">
        <v>1</v>
      </c>
      <c r="D1023" s="42">
        <v>2210</v>
      </c>
      <c r="E1023" s="42">
        <f>D1023*0.4</f>
        <v>884</v>
      </c>
    </row>
    <row r="1024" spans="1:5" x14ac:dyDescent="0.2">
      <c r="A1024" s="11" t="s">
        <v>1483</v>
      </c>
      <c r="B1024" s="11" t="s">
        <v>1348</v>
      </c>
      <c r="C1024" s="12">
        <v>3</v>
      </c>
      <c r="D1024" s="42">
        <v>2210</v>
      </c>
      <c r="E1024" s="42">
        <f>D1024*0.4</f>
        <v>884</v>
      </c>
    </row>
    <row r="1025" spans="1:5" x14ac:dyDescent="0.2">
      <c r="A1025" s="11" t="s">
        <v>1485</v>
      </c>
      <c r="B1025" s="11" t="s">
        <v>1348</v>
      </c>
      <c r="C1025" s="12">
        <v>3</v>
      </c>
      <c r="D1025" s="42">
        <v>2210</v>
      </c>
      <c r="E1025" s="42">
        <f>D1025*0.4</f>
        <v>884</v>
      </c>
    </row>
    <row r="1026" spans="1:5" x14ac:dyDescent="0.2">
      <c r="A1026" s="11" t="s">
        <v>1004</v>
      </c>
      <c r="B1026" s="11" t="s">
        <v>1347</v>
      </c>
      <c r="C1026" s="12">
        <v>2</v>
      </c>
      <c r="D1026" s="42">
        <v>483</v>
      </c>
      <c r="E1026" s="42">
        <f t="shared" ref="E1026:E1031" si="34">D1026/2</f>
        <v>241.5</v>
      </c>
    </row>
    <row r="1027" spans="1:5" x14ac:dyDescent="0.2">
      <c r="A1027" s="11" t="s">
        <v>1005</v>
      </c>
      <c r="B1027" s="11" t="s">
        <v>1347</v>
      </c>
      <c r="C1027" s="12">
        <v>1</v>
      </c>
      <c r="D1027" s="42">
        <v>483</v>
      </c>
      <c r="E1027" s="42">
        <f t="shared" si="34"/>
        <v>241.5</v>
      </c>
    </row>
    <row r="1028" spans="1:5" x14ac:dyDescent="0.2">
      <c r="A1028" s="11" t="s">
        <v>1006</v>
      </c>
      <c r="B1028" s="11" t="s">
        <v>1347</v>
      </c>
      <c r="C1028" s="25">
        <v>1</v>
      </c>
      <c r="D1028" s="42">
        <f>3*483</f>
        <v>1449</v>
      </c>
      <c r="E1028" s="42">
        <f t="shared" si="34"/>
        <v>724.5</v>
      </c>
    </row>
    <row r="1029" spans="1:5" x14ac:dyDescent="0.2">
      <c r="A1029" s="11" t="s">
        <v>1007</v>
      </c>
      <c r="B1029" s="11" t="s">
        <v>1347</v>
      </c>
      <c r="C1029" s="12">
        <v>1</v>
      </c>
      <c r="D1029" s="42">
        <f>3*483</f>
        <v>1449</v>
      </c>
      <c r="E1029" s="42">
        <f t="shared" si="34"/>
        <v>724.5</v>
      </c>
    </row>
    <row r="1030" spans="1:5" x14ac:dyDescent="0.2">
      <c r="A1030" s="11" t="s">
        <v>1008</v>
      </c>
      <c r="B1030" s="11" t="s">
        <v>1347</v>
      </c>
      <c r="C1030" s="12">
        <v>1</v>
      </c>
      <c r="D1030" s="42">
        <v>483</v>
      </c>
      <c r="E1030" s="42">
        <f t="shared" si="34"/>
        <v>241.5</v>
      </c>
    </row>
    <row r="1031" spans="1:5" x14ac:dyDescent="0.2">
      <c r="A1031" s="11" t="s">
        <v>987</v>
      </c>
      <c r="B1031" s="11" t="s">
        <v>1347</v>
      </c>
      <c r="C1031" s="12">
        <v>1</v>
      </c>
      <c r="D1031" s="42">
        <v>2244</v>
      </c>
      <c r="E1031" s="42">
        <f t="shared" si="34"/>
        <v>1122</v>
      </c>
    </row>
    <row r="1032" spans="1:5" x14ac:dyDescent="0.2">
      <c r="A1032" s="11" t="s">
        <v>1486</v>
      </c>
      <c r="B1032" s="11" t="s">
        <v>1348</v>
      </c>
      <c r="C1032" s="12">
        <v>1</v>
      </c>
      <c r="D1032" s="42">
        <v>4862</v>
      </c>
      <c r="E1032" s="42">
        <f>D1032*0.4</f>
        <v>1944.8000000000002</v>
      </c>
    </row>
    <row r="1033" spans="1:5" x14ac:dyDescent="0.2">
      <c r="A1033" s="11" t="s">
        <v>1487</v>
      </c>
      <c r="B1033" s="11" t="s">
        <v>1348</v>
      </c>
      <c r="C1033" s="12">
        <v>1</v>
      </c>
      <c r="D1033" s="42">
        <v>4862</v>
      </c>
      <c r="E1033" s="42">
        <f>D1033*0.4</f>
        <v>1944.8000000000002</v>
      </c>
    </row>
    <row r="1034" spans="1:5" x14ac:dyDescent="0.2">
      <c r="A1034" s="11" t="s">
        <v>988</v>
      </c>
      <c r="B1034" s="11" t="s">
        <v>1347</v>
      </c>
      <c r="C1034" s="12">
        <v>1</v>
      </c>
      <c r="D1034" s="42">
        <v>2253</v>
      </c>
      <c r="E1034" s="42">
        <f>D1034/2</f>
        <v>1126.5</v>
      </c>
    </row>
    <row r="1035" spans="1:5" x14ac:dyDescent="0.2">
      <c r="A1035" s="11" t="s">
        <v>989</v>
      </c>
      <c r="B1035" s="11" t="s">
        <v>1347</v>
      </c>
      <c r="C1035" s="12">
        <v>2</v>
      </c>
      <c r="D1035" s="42">
        <v>2253</v>
      </c>
      <c r="E1035" s="42">
        <f>D1035/2</f>
        <v>1126.5</v>
      </c>
    </row>
    <row r="1036" spans="1:5" x14ac:dyDescent="0.2">
      <c r="A1036" s="11" t="s">
        <v>990</v>
      </c>
      <c r="B1036" s="11" t="s">
        <v>1347</v>
      </c>
      <c r="C1036" s="12">
        <v>24</v>
      </c>
      <c r="D1036" s="42">
        <v>2253</v>
      </c>
      <c r="E1036" s="42">
        <f>D1036/2</f>
        <v>1126.5</v>
      </c>
    </row>
    <row r="1037" spans="1:5" x14ac:dyDescent="0.2">
      <c r="A1037" s="11" t="s">
        <v>1488</v>
      </c>
      <c r="B1037" s="11" t="s">
        <v>1348</v>
      </c>
      <c r="C1037" s="12">
        <v>5</v>
      </c>
      <c r="D1037" s="42">
        <v>2210</v>
      </c>
      <c r="E1037" s="42">
        <f>D1037*0.4</f>
        <v>884</v>
      </c>
    </row>
    <row r="1038" spans="1:5" x14ac:dyDescent="0.2">
      <c r="A1038" s="11" t="s">
        <v>991</v>
      </c>
      <c r="B1038" s="11" t="s">
        <v>1347</v>
      </c>
      <c r="C1038" s="12">
        <v>1</v>
      </c>
      <c r="D1038" s="42">
        <v>2244</v>
      </c>
      <c r="E1038" s="42">
        <f>D1038/2</f>
        <v>1122</v>
      </c>
    </row>
    <row r="1039" spans="1:5" x14ac:dyDescent="0.2">
      <c r="A1039" s="11" t="s">
        <v>992</v>
      </c>
      <c r="B1039" s="11" t="s">
        <v>1347</v>
      </c>
      <c r="C1039" s="23">
        <v>1</v>
      </c>
      <c r="D1039" s="42">
        <f>2244*2</f>
        <v>4488</v>
      </c>
      <c r="E1039" s="42">
        <f>D1039/2</f>
        <v>2244</v>
      </c>
    </row>
    <row r="1040" spans="1:5" x14ac:dyDescent="0.2">
      <c r="A1040" s="11" t="s">
        <v>1489</v>
      </c>
      <c r="B1040" s="11" t="s">
        <v>1348</v>
      </c>
      <c r="C1040" s="12">
        <v>1</v>
      </c>
      <c r="D1040" s="42">
        <v>1985</v>
      </c>
      <c r="E1040" s="42">
        <f>D1040*0.4</f>
        <v>794</v>
      </c>
    </row>
    <row r="1041" spans="1:5" x14ac:dyDescent="0.2">
      <c r="A1041" s="11" t="s">
        <v>1490</v>
      </c>
      <c r="B1041" s="11" t="s">
        <v>1348</v>
      </c>
      <c r="C1041" s="12">
        <v>2</v>
      </c>
      <c r="D1041" s="42">
        <v>1985</v>
      </c>
      <c r="E1041" s="42">
        <f>D1041*0.4</f>
        <v>794</v>
      </c>
    </row>
    <row r="1042" spans="1:5" x14ac:dyDescent="0.2">
      <c r="A1042" s="11" t="s">
        <v>1491</v>
      </c>
      <c r="B1042" s="11" t="s">
        <v>1348</v>
      </c>
      <c r="C1042" s="12">
        <v>1</v>
      </c>
      <c r="D1042" s="42">
        <v>3000</v>
      </c>
      <c r="E1042" s="42">
        <f>D1042*0.4</f>
        <v>1200</v>
      </c>
    </row>
    <row r="1043" spans="1:5" x14ac:dyDescent="0.2">
      <c r="A1043" s="11" t="s">
        <v>1492</v>
      </c>
      <c r="B1043" s="11" t="s">
        <v>1348</v>
      </c>
      <c r="C1043" s="12">
        <v>3</v>
      </c>
      <c r="D1043" s="42">
        <v>3546</v>
      </c>
      <c r="E1043" s="42">
        <f>D1043*0.4</f>
        <v>1418.4</v>
      </c>
    </row>
    <row r="1044" spans="1:5" x14ac:dyDescent="0.2">
      <c r="A1044" s="11" t="s">
        <v>994</v>
      </c>
      <c r="B1044" s="11" t="s">
        <v>1347</v>
      </c>
      <c r="C1044" s="12">
        <v>1</v>
      </c>
      <c r="D1044" s="42">
        <v>2455</v>
      </c>
      <c r="E1044" s="42">
        <f>D1044/2</f>
        <v>1227.5</v>
      </c>
    </row>
    <row r="1045" spans="1:5" x14ac:dyDescent="0.2">
      <c r="A1045" s="11" t="s">
        <v>1493</v>
      </c>
      <c r="B1045" s="11" t="s">
        <v>1348</v>
      </c>
      <c r="C1045" s="12">
        <v>1</v>
      </c>
      <c r="D1045" s="42">
        <v>3546</v>
      </c>
      <c r="E1045" s="42">
        <f t="shared" ref="E1045:E1050" si="35">D1045*0.4</f>
        <v>1418.4</v>
      </c>
    </row>
    <row r="1046" spans="1:5" x14ac:dyDescent="0.2">
      <c r="A1046" s="11" t="s">
        <v>1494</v>
      </c>
      <c r="B1046" s="11" t="s">
        <v>1348</v>
      </c>
      <c r="C1046" s="12">
        <v>1</v>
      </c>
      <c r="D1046" s="42">
        <v>4485</v>
      </c>
      <c r="E1046" s="42">
        <f t="shared" si="35"/>
        <v>1794</v>
      </c>
    </row>
    <row r="1047" spans="1:5" x14ac:dyDescent="0.2">
      <c r="A1047" s="11" t="s">
        <v>1495</v>
      </c>
      <c r="B1047" s="11" t="s">
        <v>1348</v>
      </c>
      <c r="C1047" s="12">
        <v>1</v>
      </c>
      <c r="D1047" s="42">
        <v>2126</v>
      </c>
      <c r="E1047" s="42">
        <f t="shared" si="35"/>
        <v>850.40000000000009</v>
      </c>
    </row>
    <row r="1048" spans="1:5" x14ac:dyDescent="0.2">
      <c r="A1048" s="11" t="s">
        <v>1496</v>
      </c>
      <c r="B1048" s="11" t="s">
        <v>1348</v>
      </c>
      <c r="C1048" s="12">
        <v>3</v>
      </c>
      <c r="D1048" s="42">
        <v>2126</v>
      </c>
      <c r="E1048" s="42">
        <f t="shared" si="35"/>
        <v>850.40000000000009</v>
      </c>
    </row>
    <row r="1049" spans="1:5" x14ac:dyDescent="0.2">
      <c r="A1049" s="11" t="s">
        <v>1497</v>
      </c>
      <c r="B1049" s="11" t="s">
        <v>1348</v>
      </c>
      <c r="C1049" s="12">
        <v>1</v>
      </c>
      <c r="D1049" s="42">
        <v>2126</v>
      </c>
      <c r="E1049" s="42">
        <f t="shared" si="35"/>
        <v>850.40000000000009</v>
      </c>
    </row>
    <row r="1050" spans="1:5" x14ac:dyDescent="0.2">
      <c r="A1050" s="11" t="s">
        <v>1498</v>
      </c>
      <c r="B1050" s="11" t="s">
        <v>1348</v>
      </c>
      <c r="C1050" s="12">
        <v>6</v>
      </c>
      <c r="D1050" s="42">
        <v>2126</v>
      </c>
      <c r="E1050" s="42">
        <f t="shared" si="35"/>
        <v>850.40000000000009</v>
      </c>
    </row>
    <row r="1051" spans="1:5" x14ac:dyDescent="0.2">
      <c r="A1051" s="11" t="s">
        <v>995</v>
      </c>
      <c r="B1051" s="11" t="s">
        <v>1347</v>
      </c>
      <c r="C1051" s="12">
        <v>2</v>
      </c>
      <c r="D1051" s="42">
        <v>2137</v>
      </c>
      <c r="E1051" s="42">
        <f>D1051/2</f>
        <v>1068.5</v>
      </c>
    </row>
    <row r="1052" spans="1:5" x14ac:dyDescent="0.2">
      <c r="A1052" s="11" t="s">
        <v>996</v>
      </c>
      <c r="B1052" s="11" t="s">
        <v>1347</v>
      </c>
      <c r="C1052" s="12">
        <v>2</v>
      </c>
      <c r="D1052" s="42">
        <v>2137</v>
      </c>
      <c r="E1052" s="42">
        <f>D1052/2</f>
        <v>1068.5</v>
      </c>
    </row>
    <row r="1053" spans="1:5" x14ac:dyDescent="0.2">
      <c r="A1053" s="11" t="s">
        <v>997</v>
      </c>
      <c r="B1053" s="11" t="s">
        <v>1347</v>
      </c>
      <c r="C1053" s="25">
        <v>5</v>
      </c>
      <c r="D1053" s="42">
        <f>2137*3</f>
        <v>6411</v>
      </c>
      <c r="E1053" s="42">
        <f>D1053/2</f>
        <v>3205.5</v>
      </c>
    </row>
    <row r="1054" spans="1:5" x14ac:dyDescent="0.2">
      <c r="A1054" s="11" t="s">
        <v>998</v>
      </c>
      <c r="B1054" s="11" t="s">
        <v>1347</v>
      </c>
      <c r="C1054" s="12">
        <v>2</v>
      </c>
      <c r="D1054" s="42">
        <v>2137</v>
      </c>
      <c r="E1054" s="42">
        <f>D1054/2</f>
        <v>1068.5</v>
      </c>
    </row>
    <row r="1055" spans="1:5" x14ac:dyDescent="0.2">
      <c r="A1055" s="11" t="s">
        <v>999</v>
      </c>
      <c r="B1055" s="11" t="s">
        <v>1347</v>
      </c>
      <c r="C1055" s="12">
        <v>6</v>
      </c>
      <c r="D1055" s="42">
        <v>2845</v>
      </c>
      <c r="E1055" s="42">
        <f>D1055/2</f>
        <v>1422.5</v>
      </c>
    </row>
    <row r="1056" spans="1:5" x14ac:dyDescent="0.2">
      <c r="A1056" s="11" t="s">
        <v>1499</v>
      </c>
      <c r="B1056" s="11" t="s">
        <v>1348</v>
      </c>
      <c r="C1056" s="12">
        <v>17</v>
      </c>
      <c r="D1056" s="42">
        <v>6139</v>
      </c>
      <c r="E1056" s="42">
        <f>D1056*0.4</f>
        <v>2455.6000000000004</v>
      </c>
    </row>
    <row r="1057" spans="1:5" x14ac:dyDescent="0.2">
      <c r="A1057" s="11" t="s">
        <v>1500</v>
      </c>
      <c r="B1057" s="11" t="s">
        <v>1348</v>
      </c>
      <c r="C1057" s="12">
        <v>2</v>
      </c>
      <c r="D1057" s="42">
        <v>3352</v>
      </c>
      <c r="E1057" s="42">
        <f>D1057*0.4</f>
        <v>1340.8000000000002</v>
      </c>
    </row>
    <row r="1058" spans="1:5" x14ac:dyDescent="0.2">
      <c r="A1058" s="11" t="s">
        <v>1501</v>
      </c>
      <c r="B1058" s="11" t="s">
        <v>1348</v>
      </c>
      <c r="C1058" s="25">
        <v>1</v>
      </c>
      <c r="D1058" s="42">
        <f>2*2673*1.25</f>
        <v>6682.5</v>
      </c>
      <c r="E1058" s="42">
        <f>D1058*0.4</f>
        <v>2673</v>
      </c>
    </row>
    <row r="1059" spans="1:5" x14ac:dyDescent="0.2">
      <c r="A1059" s="11" t="s">
        <v>1000</v>
      </c>
      <c r="B1059" s="11" t="s">
        <v>1347</v>
      </c>
      <c r="C1059" s="12">
        <v>5</v>
      </c>
      <c r="D1059" s="42">
        <v>2687</v>
      </c>
      <c r="E1059" s="42">
        <f>D1059/2</f>
        <v>1343.5</v>
      </c>
    </row>
    <row r="1060" spans="1:5" x14ac:dyDescent="0.2">
      <c r="A1060" s="11" t="s">
        <v>1502</v>
      </c>
      <c r="B1060" s="11" t="s">
        <v>1503</v>
      </c>
      <c r="C1060" s="12">
        <v>1</v>
      </c>
      <c r="D1060" s="42">
        <v>3225</v>
      </c>
      <c r="E1060" s="42">
        <f>D1060*0.4</f>
        <v>1290</v>
      </c>
    </row>
    <row r="1061" spans="1:5" x14ac:dyDescent="0.2">
      <c r="A1061" s="11" t="s">
        <v>1504</v>
      </c>
      <c r="B1061" s="11" t="s">
        <v>1348</v>
      </c>
      <c r="C1061" s="12">
        <v>1</v>
      </c>
      <c r="D1061" s="42">
        <v>2336</v>
      </c>
      <c r="E1061" s="42">
        <f>D1061*0.4</f>
        <v>934.40000000000009</v>
      </c>
    </row>
    <row r="1062" spans="1:5" x14ac:dyDescent="0.2">
      <c r="A1062" s="11" t="s">
        <v>1505</v>
      </c>
      <c r="B1062" s="11" t="s">
        <v>1348</v>
      </c>
      <c r="C1062" s="12">
        <v>2</v>
      </c>
      <c r="D1062" s="42">
        <v>2336</v>
      </c>
      <c r="E1062" s="42">
        <f>D1062*0.4</f>
        <v>934.40000000000009</v>
      </c>
    </row>
    <row r="1063" spans="1:5" x14ac:dyDescent="0.2">
      <c r="A1063" s="11" t="s">
        <v>1001</v>
      </c>
      <c r="B1063" s="11" t="s">
        <v>1347</v>
      </c>
      <c r="C1063" s="12">
        <v>1</v>
      </c>
      <c r="D1063" s="42">
        <v>2380</v>
      </c>
      <c r="E1063" s="42">
        <f>D1063/2</f>
        <v>1190</v>
      </c>
    </row>
    <row r="1064" spans="1:5" x14ac:dyDescent="0.2">
      <c r="A1064" s="11" t="s">
        <v>1002</v>
      </c>
      <c r="B1064" s="11" t="s">
        <v>1347</v>
      </c>
      <c r="C1064" s="12">
        <v>1</v>
      </c>
      <c r="D1064" s="42">
        <v>2380</v>
      </c>
      <c r="E1064" s="42">
        <f>D1064/2</f>
        <v>1190</v>
      </c>
    </row>
    <row r="1065" spans="1:5" x14ac:dyDescent="0.2">
      <c r="A1065" s="11" t="s">
        <v>1003</v>
      </c>
      <c r="B1065" s="11" t="s">
        <v>1347</v>
      </c>
      <c r="C1065" s="12">
        <v>1</v>
      </c>
      <c r="D1065" s="42">
        <v>2380</v>
      </c>
      <c r="E1065" s="42">
        <f>D1065/2</f>
        <v>1190</v>
      </c>
    </row>
    <row r="1066" spans="1:5" x14ac:dyDescent="0.2">
      <c r="A1066" s="11" t="s">
        <v>1506</v>
      </c>
      <c r="B1066" s="11" t="s">
        <v>1348</v>
      </c>
      <c r="C1066" s="12">
        <v>9</v>
      </c>
      <c r="D1066" s="42">
        <v>2890</v>
      </c>
      <c r="E1066" s="42">
        <f t="shared" ref="E1066:E1072" si="36">D1066*0.4</f>
        <v>1156</v>
      </c>
    </row>
    <row r="1067" spans="1:5" x14ac:dyDescent="0.2">
      <c r="A1067" s="11" t="s">
        <v>1507</v>
      </c>
      <c r="B1067" s="11" t="s">
        <v>1348</v>
      </c>
      <c r="C1067" s="25">
        <v>30</v>
      </c>
      <c r="D1067" s="42">
        <f>3*2890</f>
        <v>8670</v>
      </c>
      <c r="E1067" s="42">
        <f t="shared" si="36"/>
        <v>3468</v>
      </c>
    </row>
    <row r="1068" spans="1:5" x14ac:dyDescent="0.2">
      <c r="A1068" s="11" t="s">
        <v>1508</v>
      </c>
      <c r="B1068" s="11" t="s">
        <v>1348</v>
      </c>
      <c r="C1068" s="12">
        <v>9</v>
      </c>
      <c r="D1068" s="42">
        <v>2890</v>
      </c>
      <c r="E1068" s="42">
        <f t="shared" si="36"/>
        <v>1156</v>
      </c>
    </row>
    <row r="1069" spans="1:5" x14ac:dyDescent="0.2">
      <c r="A1069" s="11" t="s">
        <v>1509</v>
      </c>
      <c r="B1069" s="11" t="s">
        <v>1348</v>
      </c>
      <c r="C1069" s="12">
        <v>2</v>
      </c>
      <c r="D1069" s="42">
        <v>3591</v>
      </c>
      <c r="E1069" s="42">
        <f t="shared" si="36"/>
        <v>1436.4</v>
      </c>
    </row>
    <row r="1070" spans="1:5" x14ac:dyDescent="0.2">
      <c r="A1070" s="11" t="s">
        <v>1510</v>
      </c>
      <c r="B1070" s="11" t="s">
        <v>1348</v>
      </c>
      <c r="C1070" s="12">
        <v>8</v>
      </c>
      <c r="D1070" s="42">
        <v>5258</v>
      </c>
      <c r="E1070" s="42">
        <f t="shared" si="36"/>
        <v>2103.2000000000003</v>
      </c>
    </row>
    <row r="1071" spans="1:5" x14ac:dyDescent="0.2">
      <c r="A1071" s="11" t="s">
        <v>1511</v>
      </c>
      <c r="B1071" s="11" t="s">
        <v>1348</v>
      </c>
      <c r="C1071" s="12">
        <v>1</v>
      </c>
      <c r="D1071" s="42">
        <v>4464</v>
      </c>
      <c r="E1071" s="42">
        <f t="shared" si="36"/>
        <v>1785.6000000000001</v>
      </c>
    </row>
    <row r="1072" spans="1:5" x14ac:dyDescent="0.2">
      <c r="A1072" s="11" t="s">
        <v>1512</v>
      </c>
      <c r="B1072" s="11" t="s">
        <v>1348</v>
      </c>
      <c r="C1072" s="12">
        <v>2</v>
      </c>
      <c r="D1072" s="42">
        <v>3591</v>
      </c>
      <c r="E1072" s="42">
        <f t="shared" si="36"/>
        <v>1436.4</v>
      </c>
    </row>
    <row r="1073" spans="1:5" x14ac:dyDescent="0.2">
      <c r="A1073" s="11" t="s">
        <v>1009</v>
      </c>
      <c r="B1073" s="11" t="s">
        <v>1347</v>
      </c>
      <c r="C1073" s="12">
        <v>1</v>
      </c>
      <c r="D1073" s="42">
        <v>3606</v>
      </c>
      <c r="E1073" s="42">
        <f>D1073/2</f>
        <v>1803</v>
      </c>
    </row>
    <row r="1074" spans="1:5" x14ac:dyDescent="0.2">
      <c r="A1074" s="11" t="s">
        <v>1010</v>
      </c>
      <c r="B1074" s="11" t="s">
        <v>1347</v>
      </c>
      <c r="C1074" s="12">
        <v>1</v>
      </c>
      <c r="D1074" s="42">
        <v>3606</v>
      </c>
      <c r="E1074" s="42">
        <f>D1074/2</f>
        <v>1803</v>
      </c>
    </row>
    <row r="1075" spans="1:5" x14ac:dyDescent="0.2">
      <c r="A1075" s="11" t="s">
        <v>1011</v>
      </c>
      <c r="B1075" s="11" t="s">
        <v>1347</v>
      </c>
      <c r="C1075" s="25">
        <v>8</v>
      </c>
      <c r="D1075" s="42">
        <f>3606*3</f>
        <v>10818</v>
      </c>
      <c r="E1075" s="42">
        <f>D1075/2</f>
        <v>5409</v>
      </c>
    </row>
    <row r="1076" spans="1:5" x14ac:dyDescent="0.2">
      <c r="A1076" s="11" t="s">
        <v>1012</v>
      </c>
      <c r="B1076" s="11" t="s">
        <v>1347</v>
      </c>
      <c r="C1076" s="12">
        <v>1</v>
      </c>
      <c r="D1076" s="42">
        <v>3606</v>
      </c>
      <c r="E1076" s="42">
        <f>D1076/2</f>
        <v>1803</v>
      </c>
    </row>
    <row r="1077" spans="1:5" x14ac:dyDescent="0.2">
      <c r="A1077" s="11" t="s">
        <v>1513</v>
      </c>
      <c r="B1077" s="11" t="s">
        <v>1348</v>
      </c>
      <c r="C1077" s="12">
        <v>1</v>
      </c>
      <c r="D1077" s="42">
        <v>4010</v>
      </c>
      <c r="E1077" s="42">
        <f>D1077*0.4</f>
        <v>1604</v>
      </c>
    </row>
    <row r="1078" spans="1:5" x14ac:dyDescent="0.2">
      <c r="A1078" s="11" t="s">
        <v>1514</v>
      </c>
      <c r="B1078" s="11" t="s">
        <v>1348</v>
      </c>
      <c r="C1078" s="12">
        <v>1</v>
      </c>
      <c r="D1078" s="42">
        <v>5715</v>
      </c>
      <c r="E1078" s="42">
        <f>D1078*0.4</f>
        <v>2286</v>
      </c>
    </row>
    <row r="1079" spans="1:5" x14ac:dyDescent="0.2">
      <c r="A1079" s="11" t="s">
        <v>1515</v>
      </c>
      <c r="B1079" s="11" t="s">
        <v>1348</v>
      </c>
      <c r="C1079" s="12">
        <v>1</v>
      </c>
      <c r="D1079" s="42">
        <v>4010</v>
      </c>
      <c r="E1079" s="42">
        <f>D1079*0.4</f>
        <v>1604</v>
      </c>
    </row>
    <row r="1080" spans="1:5" x14ac:dyDescent="0.2">
      <c r="A1080" s="11" t="s">
        <v>1516</v>
      </c>
      <c r="B1080" s="11" t="s">
        <v>1348</v>
      </c>
      <c r="C1080" s="12">
        <v>69</v>
      </c>
      <c r="D1080" s="42">
        <v>483</v>
      </c>
      <c r="E1080" s="42">
        <f>D1080*0.4</f>
        <v>193.20000000000002</v>
      </c>
    </row>
    <row r="1081" spans="1:5" x14ac:dyDescent="0.2">
      <c r="A1081" s="11" t="s">
        <v>1517</v>
      </c>
      <c r="B1081" s="11" t="s">
        <v>1348</v>
      </c>
      <c r="C1081" s="12">
        <v>17</v>
      </c>
      <c r="D1081" s="42">
        <v>483</v>
      </c>
      <c r="E1081" s="42">
        <f>D1081*0.4</f>
        <v>193.20000000000002</v>
      </c>
    </row>
    <row r="1082" spans="1:5" x14ac:dyDescent="0.2">
      <c r="A1082" s="11" t="s">
        <v>1013</v>
      </c>
      <c r="B1082" s="11" t="s">
        <v>1347</v>
      </c>
      <c r="C1082" s="12">
        <v>3</v>
      </c>
      <c r="D1082" s="42">
        <v>483</v>
      </c>
      <c r="E1082" s="42">
        <f>D1082/2</f>
        <v>241.5</v>
      </c>
    </row>
    <row r="1083" spans="1:5" x14ac:dyDescent="0.2">
      <c r="A1083" s="11" t="s">
        <v>1014</v>
      </c>
      <c r="B1083" s="11" t="s">
        <v>1347</v>
      </c>
      <c r="C1083" s="12">
        <v>3</v>
      </c>
      <c r="D1083" s="42">
        <v>483</v>
      </c>
      <c r="E1083" s="42">
        <f>D1083/2</f>
        <v>241.5</v>
      </c>
    </row>
    <row r="1084" spans="1:5" x14ac:dyDescent="0.2">
      <c r="A1084" s="11" t="s">
        <v>1015</v>
      </c>
      <c r="B1084" s="11" t="s">
        <v>1347</v>
      </c>
      <c r="C1084" s="12">
        <v>3</v>
      </c>
      <c r="D1084" s="42">
        <v>483</v>
      </c>
      <c r="E1084" s="42">
        <f>D1084/2</f>
        <v>241.5</v>
      </c>
    </row>
    <row r="1085" spans="1:5" x14ac:dyDescent="0.2">
      <c r="A1085" s="11" t="s">
        <v>1521</v>
      </c>
      <c r="B1085" s="11" t="s">
        <v>1348</v>
      </c>
      <c r="C1085" s="25">
        <v>4</v>
      </c>
      <c r="D1085" s="42">
        <f>2*432</f>
        <v>864</v>
      </c>
      <c r="E1085" s="42">
        <f>D1085*0.4</f>
        <v>345.6</v>
      </c>
    </row>
    <row r="1086" spans="1:5" x14ac:dyDescent="0.2">
      <c r="A1086" s="11" t="s">
        <v>1522</v>
      </c>
      <c r="B1086" s="11" t="s">
        <v>1348</v>
      </c>
      <c r="C1086" s="12">
        <v>20</v>
      </c>
      <c r="D1086" s="42">
        <v>398</v>
      </c>
      <c r="E1086" s="42">
        <f>D1086*0.4</f>
        <v>159.20000000000002</v>
      </c>
    </row>
    <row r="1087" spans="1:5" x14ac:dyDescent="0.2">
      <c r="A1087" s="11" t="s">
        <v>1523</v>
      </c>
      <c r="B1087" s="11" t="s">
        <v>1348</v>
      </c>
      <c r="C1087" s="12">
        <v>20</v>
      </c>
      <c r="D1087" s="42">
        <v>369</v>
      </c>
      <c r="E1087" s="42">
        <f>D1087*0.4</f>
        <v>147.6</v>
      </c>
    </row>
    <row r="1088" spans="1:5" x14ac:dyDescent="0.2">
      <c r="A1088" s="11" t="s">
        <v>1524</v>
      </c>
      <c r="B1088" s="11" t="s">
        <v>1348</v>
      </c>
      <c r="C1088" s="12">
        <v>1</v>
      </c>
      <c r="D1088" s="42">
        <v>710</v>
      </c>
      <c r="E1088" s="42">
        <f>D1088*0.4</f>
        <v>284</v>
      </c>
    </row>
    <row r="1089" spans="1:5" x14ac:dyDescent="0.2">
      <c r="A1089" s="11" t="s">
        <v>1023</v>
      </c>
      <c r="B1089" s="11" t="s">
        <v>1347</v>
      </c>
      <c r="C1089" s="12">
        <v>3</v>
      </c>
      <c r="D1089" s="42">
        <v>294</v>
      </c>
      <c r="E1089" s="42">
        <f t="shared" ref="E1089:E1094" si="37">D1089/2</f>
        <v>147</v>
      </c>
    </row>
    <row r="1090" spans="1:5" x14ac:dyDescent="0.2">
      <c r="A1090" s="11" t="s">
        <v>1024</v>
      </c>
      <c r="B1090" s="11" t="s">
        <v>1347</v>
      </c>
      <c r="C1090" s="25">
        <v>2</v>
      </c>
      <c r="D1090" s="42">
        <f>294*3</f>
        <v>882</v>
      </c>
      <c r="E1090" s="42">
        <f t="shared" si="37"/>
        <v>441</v>
      </c>
    </row>
    <row r="1091" spans="1:5" x14ac:dyDescent="0.2">
      <c r="A1091" s="11" t="s">
        <v>1025</v>
      </c>
      <c r="B1091" s="11" t="s">
        <v>1347</v>
      </c>
      <c r="C1091" s="12">
        <v>7</v>
      </c>
      <c r="D1091" s="42">
        <v>410</v>
      </c>
      <c r="E1091" s="42">
        <f t="shared" si="37"/>
        <v>205</v>
      </c>
    </row>
    <row r="1092" spans="1:5" x14ac:dyDescent="0.2">
      <c r="A1092" s="11" t="s">
        <v>1026</v>
      </c>
      <c r="B1092" s="11" t="s">
        <v>1347</v>
      </c>
      <c r="C1092" s="12">
        <v>10</v>
      </c>
      <c r="D1092" s="42">
        <v>294</v>
      </c>
      <c r="E1092" s="42">
        <f t="shared" si="37"/>
        <v>147</v>
      </c>
    </row>
    <row r="1093" spans="1:5" x14ac:dyDescent="0.2">
      <c r="A1093" s="11" t="s">
        <v>1027</v>
      </c>
      <c r="B1093" s="11" t="s">
        <v>1347</v>
      </c>
      <c r="C1093" s="12">
        <v>17</v>
      </c>
      <c r="D1093" s="42">
        <v>617</v>
      </c>
      <c r="E1093" s="42">
        <f t="shared" si="37"/>
        <v>308.5</v>
      </c>
    </row>
    <row r="1094" spans="1:5" x14ac:dyDescent="0.2">
      <c r="A1094" s="11" t="s">
        <v>1016</v>
      </c>
      <c r="B1094" s="11" t="s">
        <v>1347</v>
      </c>
      <c r="C1094" s="12">
        <v>1</v>
      </c>
      <c r="D1094" s="42"/>
      <c r="E1094" s="42">
        <f t="shared" si="37"/>
        <v>0</v>
      </c>
    </row>
    <row r="1095" spans="1:5" x14ac:dyDescent="0.2">
      <c r="A1095" s="11" t="s">
        <v>1518</v>
      </c>
      <c r="B1095" s="11" t="s">
        <v>1348</v>
      </c>
      <c r="C1095" s="12">
        <v>12</v>
      </c>
      <c r="D1095" s="42">
        <f>1.25*10830</f>
        <v>13537.5</v>
      </c>
      <c r="E1095" s="42">
        <f>D1095*0.4</f>
        <v>5415</v>
      </c>
    </row>
    <row r="1096" spans="1:5" x14ac:dyDescent="0.2">
      <c r="A1096" s="11" t="s">
        <v>1017</v>
      </c>
      <c r="B1096" s="11" t="s">
        <v>1347</v>
      </c>
      <c r="C1096" s="12">
        <v>1</v>
      </c>
      <c r="D1096" s="42">
        <v>4031</v>
      </c>
      <c r="E1096" s="42">
        <f>D1096/2</f>
        <v>2015.5</v>
      </c>
    </row>
    <row r="1097" spans="1:5" x14ac:dyDescent="0.2">
      <c r="A1097" s="11" t="s">
        <v>1018</v>
      </c>
      <c r="B1097" s="11" t="s">
        <v>1347</v>
      </c>
      <c r="C1097" s="12">
        <v>1</v>
      </c>
      <c r="D1097" s="42">
        <f>1.35*5510</f>
        <v>7438.5000000000009</v>
      </c>
      <c r="E1097" s="42">
        <f>D1097/2</f>
        <v>3719.2500000000005</v>
      </c>
    </row>
    <row r="1098" spans="1:5" x14ac:dyDescent="0.2">
      <c r="A1098" s="11" t="s">
        <v>1019</v>
      </c>
      <c r="B1098" s="11" t="s">
        <v>1347</v>
      </c>
      <c r="C1098" s="12">
        <v>1</v>
      </c>
      <c r="D1098" s="42">
        <v>5510</v>
      </c>
      <c r="E1098" s="42">
        <f>D1098/2</f>
        <v>2755</v>
      </c>
    </row>
    <row r="1099" spans="1:5" x14ac:dyDescent="0.2">
      <c r="A1099" s="11" t="s">
        <v>1020</v>
      </c>
      <c r="B1099" s="11" t="s">
        <v>1347</v>
      </c>
      <c r="C1099" s="12">
        <v>4</v>
      </c>
      <c r="D1099" s="42">
        <f>5510*1.35</f>
        <v>7438.5000000000009</v>
      </c>
      <c r="E1099" s="42">
        <f>D1099/2</f>
        <v>3719.2500000000005</v>
      </c>
    </row>
    <row r="1100" spans="1:5" x14ac:dyDescent="0.2">
      <c r="A1100" s="11" t="s">
        <v>1519</v>
      </c>
      <c r="B1100" s="11" t="s">
        <v>1348</v>
      </c>
      <c r="C1100" s="12">
        <v>8</v>
      </c>
      <c r="D1100" s="42">
        <v>7156</v>
      </c>
      <c r="E1100" s="42">
        <f>D1100*0.4</f>
        <v>2862.4</v>
      </c>
    </row>
    <row r="1101" spans="1:5" x14ac:dyDescent="0.2">
      <c r="A1101" s="11" t="s">
        <v>1520</v>
      </c>
      <c r="B1101" s="11" t="s">
        <v>1348</v>
      </c>
      <c r="C1101" s="12">
        <v>3</v>
      </c>
      <c r="D1101" s="42">
        <v>7156</v>
      </c>
      <c r="E1101" s="42">
        <f>D1101*0.4</f>
        <v>2862.4</v>
      </c>
    </row>
    <row r="1102" spans="1:5" x14ac:dyDescent="0.2">
      <c r="A1102" s="11" t="s">
        <v>1021</v>
      </c>
      <c r="B1102" s="11" t="s">
        <v>1347</v>
      </c>
      <c r="C1102" s="12">
        <v>1</v>
      </c>
      <c r="D1102" s="42">
        <v>4912</v>
      </c>
      <c r="E1102" s="42">
        <f>D1102/2</f>
        <v>2456</v>
      </c>
    </row>
    <row r="1103" spans="1:5" x14ac:dyDescent="0.2">
      <c r="A1103" s="11" t="s">
        <v>1022</v>
      </c>
      <c r="B1103" s="11" t="s">
        <v>1347</v>
      </c>
      <c r="C1103" s="12">
        <v>1</v>
      </c>
      <c r="D1103" s="42">
        <v>4912</v>
      </c>
      <c r="E1103" s="42">
        <f>D1103/2</f>
        <v>2456</v>
      </c>
    </row>
    <row r="1104" spans="1:5" x14ac:dyDescent="0.2">
      <c r="A1104" s="11" t="s">
        <v>1525</v>
      </c>
      <c r="B1104" s="11" t="s">
        <v>1348</v>
      </c>
      <c r="C1104" s="12">
        <v>11</v>
      </c>
      <c r="D1104" s="42">
        <v>7635</v>
      </c>
      <c r="E1104" s="42">
        <f>D1104*0.4</f>
        <v>3054</v>
      </c>
    </row>
    <row r="1105" spans="1:5" x14ac:dyDescent="0.2">
      <c r="A1105" s="11" t="s">
        <v>1526</v>
      </c>
      <c r="B1105" s="11" t="s">
        <v>1348</v>
      </c>
      <c r="C1105" s="12">
        <v>1</v>
      </c>
      <c r="D1105" s="42">
        <v>9200</v>
      </c>
      <c r="E1105" s="42">
        <f>D1105*0.4</f>
        <v>3680</v>
      </c>
    </row>
    <row r="1106" spans="1:5" x14ac:dyDescent="0.2">
      <c r="A1106" s="11" t="s">
        <v>1028</v>
      </c>
      <c r="B1106" s="11" t="s">
        <v>1347</v>
      </c>
      <c r="C1106" s="12">
        <v>1</v>
      </c>
      <c r="D1106" s="42">
        <v>6835</v>
      </c>
      <c r="E1106" s="42">
        <f>D1106/2</f>
        <v>3417.5</v>
      </c>
    </row>
    <row r="1107" spans="1:5" x14ac:dyDescent="0.2">
      <c r="A1107" s="11" t="s">
        <v>1527</v>
      </c>
      <c r="B1107" s="11" t="s">
        <v>1348</v>
      </c>
      <c r="C1107" s="12">
        <v>1</v>
      </c>
      <c r="D1107" s="42">
        <v>9509</v>
      </c>
      <c r="E1107" s="42">
        <f t="shared" ref="E1107:E1114" si="38">D1107*0.4</f>
        <v>3803.6000000000004</v>
      </c>
    </row>
    <row r="1108" spans="1:5" x14ac:dyDescent="0.2">
      <c r="A1108" s="11" t="s">
        <v>1528</v>
      </c>
      <c r="B1108" s="11" t="s">
        <v>1348</v>
      </c>
      <c r="C1108" s="25">
        <v>2</v>
      </c>
      <c r="D1108" s="42">
        <f>3*7986</f>
        <v>23958</v>
      </c>
      <c r="E1108" s="42">
        <f t="shared" si="38"/>
        <v>9583.2000000000007</v>
      </c>
    </row>
    <row r="1109" spans="1:5" x14ac:dyDescent="0.2">
      <c r="A1109" s="11" t="s">
        <v>1529</v>
      </c>
      <c r="B1109" s="11" t="s">
        <v>1348</v>
      </c>
      <c r="C1109" s="12">
        <v>1</v>
      </c>
      <c r="D1109" s="42">
        <v>9509</v>
      </c>
      <c r="E1109" s="42">
        <f t="shared" si="38"/>
        <v>3803.6000000000004</v>
      </c>
    </row>
    <row r="1110" spans="1:5" x14ac:dyDescent="0.2">
      <c r="A1110" s="11" t="s">
        <v>1530</v>
      </c>
      <c r="B1110" s="11" t="s">
        <v>1348</v>
      </c>
      <c r="C1110" s="12">
        <v>1</v>
      </c>
      <c r="D1110" s="42">
        <v>7986</v>
      </c>
      <c r="E1110" s="42">
        <f t="shared" si="38"/>
        <v>3194.4</v>
      </c>
    </row>
    <row r="1111" spans="1:5" x14ac:dyDescent="0.2">
      <c r="A1111" s="11" t="s">
        <v>1531</v>
      </c>
      <c r="B1111" s="11" t="s">
        <v>1348</v>
      </c>
      <c r="C1111" s="12">
        <v>12</v>
      </c>
      <c r="D1111" s="42">
        <v>432</v>
      </c>
      <c r="E1111" s="42">
        <f t="shared" si="38"/>
        <v>172.8</v>
      </c>
    </row>
    <row r="1112" spans="1:5" x14ac:dyDescent="0.2">
      <c r="A1112" s="11" t="s">
        <v>1532</v>
      </c>
      <c r="B1112" s="11" t="s">
        <v>1348</v>
      </c>
      <c r="C1112" s="12">
        <v>6</v>
      </c>
      <c r="D1112" s="42">
        <v>293</v>
      </c>
      <c r="E1112" s="42">
        <f t="shared" si="38"/>
        <v>117.2</v>
      </c>
    </row>
    <row r="1113" spans="1:5" x14ac:dyDescent="0.2">
      <c r="A1113" s="11" t="s">
        <v>1533</v>
      </c>
      <c r="B1113" s="11" t="s">
        <v>1348</v>
      </c>
      <c r="C1113" s="12">
        <v>26</v>
      </c>
      <c r="D1113" s="42">
        <v>369</v>
      </c>
      <c r="E1113" s="42">
        <f t="shared" si="38"/>
        <v>147.6</v>
      </c>
    </row>
    <row r="1114" spans="1:5" x14ac:dyDescent="0.2">
      <c r="A1114" s="11" t="s">
        <v>1534</v>
      </c>
      <c r="B1114" s="11" t="s">
        <v>1348</v>
      </c>
      <c r="C1114" s="12">
        <v>838</v>
      </c>
      <c r="D1114" s="42">
        <v>550</v>
      </c>
      <c r="E1114" s="42">
        <f t="shared" si="38"/>
        <v>220</v>
      </c>
    </row>
    <row r="1115" spans="1:5" x14ac:dyDescent="0.2">
      <c r="A1115" s="11" t="s">
        <v>1029</v>
      </c>
      <c r="B1115" s="11" t="s">
        <v>1347</v>
      </c>
      <c r="C1115" s="12">
        <v>13</v>
      </c>
      <c r="D1115" s="42">
        <v>761</v>
      </c>
      <c r="E1115" s="42">
        <f>D1115/2</f>
        <v>380.5</v>
      </c>
    </row>
    <row r="1116" spans="1:5" x14ac:dyDescent="0.2">
      <c r="A1116" s="11" t="s">
        <v>1030</v>
      </c>
      <c r="B1116" s="11" t="s">
        <v>1347</v>
      </c>
      <c r="C1116" s="12">
        <v>2</v>
      </c>
      <c r="D1116" s="42">
        <v>646</v>
      </c>
      <c r="E1116" s="42">
        <f>D1116/2</f>
        <v>323</v>
      </c>
    </row>
    <row r="1117" spans="1:5" x14ac:dyDescent="0.2">
      <c r="A1117" s="11" t="s">
        <v>1537</v>
      </c>
      <c r="B1117" s="11" t="s">
        <v>1348</v>
      </c>
      <c r="C1117" s="12">
        <v>53</v>
      </c>
      <c r="D1117" s="42">
        <v>424</v>
      </c>
      <c r="E1117" s="42">
        <f>D1117*0.4</f>
        <v>169.60000000000002</v>
      </c>
    </row>
    <row r="1118" spans="1:5" x14ac:dyDescent="0.2">
      <c r="A1118" s="11" t="s">
        <v>1539</v>
      </c>
      <c r="B1118" s="11" t="s">
        <v>1348</v>
      </c>
      <c r="C1118" s="12">
        <v>4</v>
      </c>
      <c r="D1118" s="42">
        <v>315</v>
      </c>
      <c r="E1118" s="42">
        <f>D1118*0.4</f>
        <v>126</v>
      </c>
    </row>
    <row r="1119" spans="1:5" x14ac:dyDescent="0.2">
      <c r="A1119" s="11" t="s">
        <v>1538</v>
      </c>
      <c r="B1119" s="11" t="s">
        <v>1348</v>
      </c>
      <c r="C1119" s="12">
        <v>78</v>
      </c>
      <c r="D1119" s="42">
        <v>550</v>
      </c>
      <c r="E1119" s="42">
        <f>D1119*0.4</f>
        <v>220</v>
      </c>
    </row>
    <row r="1120" spans="1:5" x14ac:dyDescent="0.2">
      <c r="A1120" s="11" t="s">
        <v>1032</v>
      </c>
      <c r="B1120" s="11" t="s">
        <v>1347</v>
      </c>
      <c r="C1120" s="12">
        <v>7</v>
      </c>
      <c r="D1120" s="42">
        <v>617</v>
      </c>
      <c r="E1120" s="42">
        <f>D1120/2</f>
        <v>308.5</v>
      </c>
    </row>
    <row r="1121" spans="1:5" x14ac:dyDescent="0.2">
      <c r="A1121" s="11" t="s">
        <v>1535</v>
      </c>
      <c r="B1121" s="11" t="s">
        <v>1348</v>
      </c>
      <c r="C1121" s="12">
        <v>2</v>
      </c>
      <c r="D1121" s="42">
        <v>14560</v>
      </c>
      <c r="E1121" s="42">
        <f>D1121*0.4</f>
        <v>5824</v>
      </c>
    </row>
    <row r="1122" spans="1:5" x14ac:dyDescent="0.2">
      <c r="A1122" s="11" t="s">
        <v>1031</v>
      </c>
      <c r="B1122" s="11" t="s">
        <v>1347</v>
      </c>
      <c r="C1122" s="12">
        <v>1</v>
      </c>
      <c r="D1122" s="42">
        <v>10585</v>
      </c>
      <c r="E1122" s="42">
        <f>D1122/2</f>
        <v>5292.5</v>
      </c>
    </row>
    <row r="1123" spans="1:5" x14ac:dyDescent="0.2">
      <c r="A1123" s="11" t="s">
        <v>1536</v>
      </c>
      <c r="B1123" s="11" t="s">
        <v>1348</v>
      </c>
      <c r="C1123" s="12">
        <v>1</v>
      </c>
      <c r="D1123" s="42">
        <v>13542</v>
      </c>
      <c r="E1123" s="42">
        <f>D1123*0.4</f>
        <v>5416.8</v>
      </c>
    </row>
    <row r="1124" spans="1:5" x14ac:dyDescent="0.2">
      <c r="A1124" s="11" t="s">
        <v>1540</v>
      </c>
      <c r="B1124" s="11" t="s">
        <v>1348</v>
      </c>
      <c r="C1124" s="12">
        <v>1</v>
      </c>
      <c r="D1124" s="42">
        <v>14658</v>
      </c>
      <c r="E1124" s="42">
        <f>D1124*0.4</f>
        <v>5863.2000000000007</v>
      </c>
    </row>
    <row r="1125" spans="1:5" x14ac:dyDescent="0.2">
      <c r="A1125" s="11" t="s">
        <v>1541</v>
      </c>
      <c r="B1125" s="11" t="s">
        <v>1348</v>
      </c>
      <c r="C1125" s="12">
        <v>2</v>
      </c>
      <c r="D1125" s="42">
        <v>14466</v>
      </c>
      <c r="E1125" s="42">
        <f>D1125*0.4</f>
        <v>5786.4000000000005</v>
      </c>
    </row>
    <row r="1126" spans="1:5" x14ac:dyDescent="0.2">
      <c r="A1126" s="11" t="s">
        <v>1542</v>
      </c>
      <c r="B1126" s="11" t="s">
        <v>1348</v>
      </c>
      <c r="C1126" s="12">
        <v>5</v>
      </c>
      <c r="D1126" s="42">
        <v>19900</v>
      </c>
      <c r="E1126" s="42">
        <f>D1126*0.4</f>
        <v>7960</v>
      </c>
    </row>
    <row r="1127" spans="1:5" x14ac:dyDescent="0.2">
      <c r="A1127" s="11" t="s">
        <v>1543</v>
      </c>
      <c r="B1127" s="11" t="s">
        <v>1348</v>
      </c>
      <c r="C1127" s="12">
        <v>1</v>
      </c>
      <c r="D1127" s="42">
        <v>15223</v>
      </c>
      <c r="E1127" s="42">
        <f>D1127*0.4</f>
        <v>6089.2000000000007</v>
      </c>
    </row>
    <row r="1128" spans="1:5" x14ac:dyDescent="0.2">
      <c r="A1128" s="11" t="s">
        <v>1033</v>
      </c>
      <c r="B1128" s="11" t="s">
        <v>1347</v>
      </c>
      <c r="C1128" s="12">
        <v>12</v>
      </c>
      <c r="D1128" s="42">
        <v>525</v>
      </c>
      <c r="E1128" s="42">
        <f>D1128/2</f>
        <v>262.5</v>
      </c>
    </row>
    <row r="1129" spans="1:5" x14ac:dyDescent="0.2">
      <c r="A1129" s="11" t="s">
        <v>1034</v>
      </c>
      <c r="B1129" s="11" t="s">
        <v>1347</v>
      </c>
      <c r="C1129" s="23">
        <v>2</v>
      </c>
      <c r="D1129" s="42">
        <f>2*438</f>
        <v>876</v>
      </c>
      <c r="E1129" s="42">
        <f>D1129/2</f>
        <v>438</v>
      </c>
    </row>
    <row r="1130" spans="1:5" x14ac:dyDescent="0.2">
      <c r="A1130" s="11" t="s">
        <v>1545</v>
      </c>
      <c r="B1130" s="11" t="s">
        <v>1348</v>
      </c>
      <c r="C1130" s="12">
        <v>3</v>
      </c>
      <c r="D1130" s="42">
        <v>667</v>
      </c>
      <c r="E1130" s="42">
        <f t="shared" ref="E1130:E1136" si="39">D1130*0.4</f>
        <v>266.8</v>
      </c>
    </row>
    <row r="1131" spans="1:5" x14ac:dyDescent="0.2">
      <c r="A1131" s="11" t="s">
        <v>1546</v>
      </c>
      <c r="B1131" s="11" t="s">
        <v>1348</v>
      </c>
      <c r="C1131" s="12">
        <v>1</v>
      </c>
      <c r="D1131" s="42">
        <v>293</v>
      </c>
      <c r="E1131" s="42">
        <f t="shared" si="39"/>
        <v>117.2</v>
      </c>
    </row>
    <row r="1132" spans="1:5" x14ac:dyDescent="0.2">
      <c r="A1132" s="11" t="s">
        <v>1547</v>
      </c>
      <c r="B1132" s="11" t="s">
        <v>1348</v>
      </c>
      <c r="C1132" s="12">
        <v>5</v>
      </c>
      <c r="D1132" s="42">
        <v>640</v>
      </c>
      <c r="E1132" s="42">
        <f t="shared" si="39"/>
        <v>256</v>
      </c>
    </row>
    <row r="1133" spans="1:5" x14ac:dyDescent="0.2">
      <c r="A1133" s="11" t="s">
        <v>1548</v>
      </c>
      <c r="B1133" s="11" t="s">
        <v>1348</v>
      </c>
      <c r="C1133" s="12">
        <v>45</v>
      </c>
      <c r="D1133" s="42">
        <v>640</v>
      </c>
      <c r="E1133" s="42">
        <f t="shared" si="39"/>
        <v>256</v>
      </c>
    </row>
    <row r="1134" spans="1:5" x14ac:dyDescent="0.2">
      <c r="A1134" s="11" t="s">
        <v>1549</v>
      </c>
      <c r="B1134" s="11" t="s">
        <v>1348</v>
      </c>
      <c r="C1134" s="12">
        <v>5</v>
      </c>
      <c r="D1134" s="42">
        <v>293</v>
      </c>
      <c r="E1134" s="42">
        <f t="shared" si="39"/>
        <v>117.2</v>
      </c>
    </row>
    <row r="1135" spans="1:5" x14ac:dyDescent="0.2">
      <c r="A1135" s="11" t="s">
        <v>1544</v>
      </c>
      <c r="B1135" s="11" t="s">
        <v>1364</v>
      </c>
      <c r="C1135" s="25">
        <v>7</v>
      </c>
      <c r="D1135" s="42">
        <v>879</v>
      </c>
      <c r="E1135" s="42">
        <f t="shared" si="39"/>
        <v>351.6</v>
      </c>
    </row>
    <row r="1136" spans="1:5" x14ac:dyDescent="0.2">
      <c r="A1136" s="11" t="s">
        <v>1544</v>
      </c>
      <c r="B1136" s="11" t="s">
        <v>1348</v>
      </c>
      <c r="C1136" s="25">
        <v>1</v>
      </c>
      <c r="D1136" s="42">
        <v>879</v>
      </c>
      <c r="E1136" s="42">
        <f t="shared" si="39"/>
        <v>351.6</v>
      </c>
    </row>
    <row r="1137" spans="1:5" x14ac:dyDescent="0.2">
      <c r="A1137" s="11" t="s">
        <v>1035</v>
      </c>
      <c r="B1137" s="11" t="s">
        <v>1347</v>
      </c>
      <c r="C1137" s="12">
        <v>3</v>
      </c>
      <c r="D1137" s="42">
        <f>1.2*761</f>
        <v>913.19999999999993</v>
      </c>
      <c r="E1137" s="42">
        <f t="shared" ref="E1137:E1144" si="40">D1137/2</f>
        <v>456.59999999999997</v>
      </c>
    </row>
    <row r="1138" spans="1:5" x14ac:dyDescent="0.2">
      <c r="A1138" s="11" t="s">
        <v>1036</v>
      </c>
      <c r="B1138" s="11" t="s">
        <v>1347</v>
      </c>
      <c r="C1138" s="12">
        <v>3</v>
      </c>
      <c r="D1138" s="42">
        <v>558</v>
      </c>
      <c r="E1138" s="42">
        <f t="shared" si="40"/>
        <v>279</v>
      </c>
    </row>
    <row r="1139" spans="1:5" x14ac:dyDescent="0.2">
      <c r="A1139" s="11" t="s">
        <v>1037</v>
      </c>
      <c r="B1139" s="11" t="s">
        <v>1347</v>
      </c>
      <c r="C1139" s="12">
        <v>4</v>
      </c>
      <c r="D1139" s="42">
        <v>642</v>
      </c>
      <c r="E1139" s="42">
        <f t="shared" si="40"/>
        <v>321</v>
      </c>
    </row>
    <row r="1140" spans="1:5" x14ac:dyDescent="0.2">
      <c r="A1140" s="11" t="s">
        <v>1038</v>
      </c>
      <c r="B1140" s="11" t="s">
        <v>1347</v>
      </c>
      <c r="C1140" s="12">
        <v>9</v>
      </c>
      <c r="D1140" s="42">
        <v>617</v>
      </c>
      <c r="E1140" s="42">
        <f t="shared" si="40"/>
        <v>308.5</v>
      </c>
    </row>
    <row r="1141" spans="1:5" x14ac:dyDescent="0.2">
      <c r="A1141" s="11" t="s">
        <v>1039</v>
      </c>
      <c r="B1141" s="11" t="s">
        <v>1347</v>
      </c>
      <c r="C1141" s="12">
        <v>3</v>
      </c>
      <c r="D1141" s="42">
        <f>1.35*294</f>
        <v>396.90000000000003</v>
      </c>
      <c r="E1141" s="42">
        <f t="shared" si="40"/>
        <v>198.45000000000002</v>
      </c>
    </row>
    <row r="1142" spans="1:5" x14ac:dyDescent="0.2">
      <c r="A1142" s="11" t="s">
        <v>1040</v>
      </c>
      <c r="B1142" s="11" t="s">
        <v>1347</v>
      </c>
      <c r="C1142" s="12">
        <v>6</v>
      </c>
      <c r="D1142" s="42">
        <f>294*1.35</f>
        <v>396.90000000000003</v>
      </c>
      <c r="E1142" s="42">
        <f t="shared" si="40"/>
        <v>198.45000000000002</v>
      </c>
    </row>
    <row r="1143" spans="1:5" x14ac:dyDescent="0.2">
      <c r="A1143" s="11" t="s">
        <v>1041</v>
      </c>
      <c r="B1143" s="11" t="s">
        <v>1347</v>
      </c>
      <c r="C1143" s="12">
        <v>1</v>
      </c>
      <c r="D1143" s="42">
        <v>294</v>
      </c>
      <c r="E1143" s="42">
        <f t="shared" si="40"/>
        <v>147</v>
      </c>
    </row>
    <row r="1144" spans="1:5" x14ac:dyDescent="0.2">
      <c r="A1144" s="11" t="s">
        <v>1042</v>
      </c>
      <c r="B1144" s="11" t="s">
        <v>1347</v>
      </c>
      <c r="C1144" s="12">
        <v>1</v>
      </c>
      <c r="D1144" s="42">
        <v>294</v>
      </c>
      <c r="E1144" s="42">
        <f t="shared" si="40"/>
        <v>147</v>
      </c>
    </row>
    <row r="1145" spans="1:5" x14ac:dyDescent="0.2">
      <c r="A1145" s="11" t="s">
        <v>1550</v>
      </c>
      <c r="B1145" s="11" t="s">
        <v>1348</v>
      </c>
      <c r="C1145" s="12">
        <v>1</v>
      </c>
      <c r="D1145" s="42">
        <v>26000</v>
      </c>
      <c r="E1145" s="42">
        <f>D1145*0.4</f>
        <v>10400</v>
      </c>
    </row>
    <row r="1146" spans="1:5" x14ac:dyDescent="0.2">
      <c r="A1146" s="11" t="s">
        <v>1551</v>
      </c>
      <c r="B1146" s="11" t="s">
        <v>1348</v>
      </c>
      <c r="C1146" s="25">
        <v>1</v>
      </c>
      <c r="D1146" s="42">
        <v>52000</v>
      </c>
      <c r="E1146" s="42">
        <f>D1146*0.4</f>
        <v>20800</v>
      </c>
    </row>
    <row r="1147" spans="1:5" x14ac:dyDescent="0.2">
      <c r="A1147" s="11" t="s">
        <v>1043</v>
      </c>
      <c r="B1147" s="11" t="s">
        <v>1347</v>
      </c>
      <c r="C1147" s="12">
        <v>1</v>
      </c>
      <c r="D1147" s="42">
        <v>429</v>
      </c>
      <c r="E1147" s="42">
        <f>D1147/2</f>
        <v>214.5</v>
      </c>
    </row>
    <row r="1148" spans="1:5" x14ac:dyDescent="0.2">
      <c r="A1148" s="11" t="s">
        <v>1044</v>
      </c>
      <c r="B1148" s="11" t="s">
        <v>1347</v>
      </c>
      <c r="C1148" s="12">
        <v>1</v>
      </c>
      <c r="D1148" s="42">
        <v>429</v>
      </c>
      <c r="E1148" s="42">
        <f>D1148/2</f>
        <v>214.5</v>
      </c>
    </row>
    <row r="1149" spans="1:5" x14ac:dyDescent="0.2">
      <c r="A1149" s="11" t="s">
        <v>1552</v>
      </c>
      <c r="B1149" s="11" t="s">
        <v>1474</v>
      </c>
      <c r="C1149" s="12">
        <v>2</v>
      </c>
      <c r="D1149" s="42">
        <v>415</v>
      </c>
      <c r="E1149" s="42">
        <f t="shared" ref="E1149:E1160" si="41">D1149*0.4</f>
        <v>166</v>
      </c>
    </row>
    <row r="1150" spans="1:5" x14ac:dyDescent="0.2">
      <c r="A1150" s="11" t="s">
        <v>1552</v>
      </c>
      <c r="B1150" s="11" t="s">
        <v>1348</v>
      </c>
      <c r="C1150" s="12">
        <v>4</v>
      </c>
      <c r="D1150" s="42">
        <v>315</v>
      </c>
      <c r="E1150" s="42">
        <f t="shared" si="41"/>
        <v>126</v>
      </c>
    </row>
    <row r="1151" spans="1:5" x14ac:dyDescent="0.2">
      <c r="A1151" s="11" t="s">
        <v>1553</v>
      </c>
      <c r="B1151" s="11" t="s">
        <v>1348</v>
      </c>
      <c r="C1151" s="12">
        <v>142</v>
      </c>
      <c r="D1151" s="42">
        <v>315</v>
      </c>
      <c r="E1151" s="42">
        <f t="shared" si="41"/>
        <v>126</v>
      </c>
    </row>
    <row r="1152" spans="1:5" x14ac:dyDescent="0.2">
      <c r="A1152" s="11" t="s">
        <v>1554</v>
      </c>
      <c r="B1152" s="11" t="s">
        <v>1348</v>
      </c>
      <c r="C1152" s="12">
        <v>8</v>
      </c>
      <c r="D1152" s="42">
        <v>462</v>
      </c>
      <c r="E1152" s="42">
        <f t="shared" si="41"/>
        <v>184.8</v>
      </c>
    </row>
    <row r="1153" spans="1:5" x14ac:dyDescent="0.2">
      <c r="A1153" s="11" t="s">
        <v>1555</v>
      </c>
      <c r="B1153" s="11" t="s">
        <v>1348</v>
      </c>
      <c r="C1153" s="12">
        <v>7</v>
      </c>
      <c r="D1153" s="42">
        <v>315</v>
      </c>
      <c r="E1153" s="42">
        <f t="shared" si="41"/>
        <v>126</v>
      </c>
    </row>
    <row r="1154" spans="1:5" x14ac:dyDescent="0.2">
      <c r="A1154" s="11" t="s">
        <v>1556</v>
      </c>
      <c r="B1154" s="11" t="s">
        <v>1348</v>
      </c>
      <c r="C1154" s="12">
        <v>48</v>
      </c>
      <c r="D1154" s="42">
        <v>315</v>
      </c>
      <c r="E1154" s="42">
        <f t="shared" si="41"/>
        <v>126</v>
      </c>
    </row>
    <row r="1155" spans="1:5" x14ac:dyDescent="0.2">
      <c r="A1155" s="11" t="s">
        <v>1557</v>
      </c>
      <c r="B1155" s="11" t="s">
        <v>1348</v>
      </c>
      <c r="C1155" s="12">
        <v>10</v>
      </c>
      <c r="D1155" s="42">
        <f>315*1.25</f>
        <v>393.75</v>
      </c>
      <c r="E1155" s="42">
        <f t="shared" si="41"/>
        <v>157.5</v>
      </c>
    </row>
    <row r="1156" spans="1:5" x14ac:dyDescent="0.2">
      <c r="A1156" s="11" t="s">
        <v>1558</v>
      </c>
      <c r="B1156" s="11" t="s">
        <v>1348</v>
      </c>
      <c r="C1156" s="25">
        <v>2</v>
      </c>
      <c r="D1156" s="42">
        <v>945</v>
      </c>
      <c r="E1156" s="42">
        <f t="shared" si="41"/>
        <v>378</v>
      </c>
    </row>
    <row r="1157" spans="1:5" x14ac:dyDescent="0.2">
      <c r="A1157" s="11" t="s">
        <v>1559</v>
      </c>
      <c r="B1157" s="11" t="s">
        <v>1348</v>
      </c>
      <c r="C1157" s="25">
        <v>47</v>
      </c>
      <c r="D1157" s="42">
        <v>945</v>
      </c>
      <c r="E1157" s="42">
        <f t="shared" si="41"/>
        <v>378</v>
      </c>
    </row>
    <row r="1158" spans="1:5" x14ac:dyDescent="0.2">
      <c r="A1158" s="11" t="s">
        <v>1560</v>
      </c>
      <c r="B1158" s="11" t="s">
        <v>1348</v>
      </c>
      <c r="C1158" s="23">
        <v>4</v>
      </c>
      <c r="D1158" s="42">
        <v>630</v>
      </c>
      <c r="E1158" s="42">
        <f t="shared" si="41"/>
        <v>252</v>
      </c>
    </row>
    <row r="1159" spans="1:5" x14ac:dyDescent="0.2">
      <c r="A1159" s="11" t="s">
        <v>1561</v>
      </c>
      <c r="B1159" s="11" t="s">
        <v>1348</v>
      </c>
      <c r="C1159" s="12">
        <v>158</v>
      </c>
      <c r="D1159" s="42">
        <v>315</v>
      </c>
      <c r="E1159" s="42">
        <f t="shared" si="41"/>
        <v>126</v>
      </c>
    </row>
    <row r="1160" spans="1:5" x14ac:dyDescent="0.2">
      <c r="A1160" s="11" t="s">
        <v>1562</v>
      </c>
      <c r="B1160" s="11" t="s">
        <v>1348</v>
      </c>
      <c r="C1160" s="12">
        <v>27</v>
      </c>
      <c r="D1160" s="42">
        <v>315</v>
      </c>
      <c r="E1160" s="42">
        <f t="shared" si="41"/>
        <v>126</v>
      </c>
    </row>
    <row r="1161" spans="1:5" x14ac:dyDescent="0.2">
      <c r="A1161" s="11" t="s">
        <v>1045</v>
      </c>
      <c r="B1161" s="11" t="s">
        <v>1347</v>
      </c>
      <c r="C1161" s="12">
        <v>4</v>
      </c>
      <c r="D1161" s="42">
        <v>463</v>
      </c>
      <c r="E1161" s="42">
        <f>D1161/2</f>
        <v>231.5</v>
      </c>
    </row>
    <row r="1162" spans="1:5" x14ac:dyDescent="0.2">
      <c r="A1162" s="11" t="s">
        <v>1046</v>
      </c>
      <c r="B1162" s="11" t="s">
        <v>1347</v>
      </c>
      <c r="C1162" s="12">
        <v>9</v>
      </c>
      <c r="D1162" s="42">
        <v>315</v>
      </c>
      <c r="E1162" s="42">
        <f>D1162/2</f>
        <v>157.5</v>
      </c>
    </row>
    <row r="1163" spans="1:5" x14ac:dyDescent="0.2">
      <c r="A1163" s="11" t="s">
        <v>1047</v>
      </c>
      <c r="B1163" s="11" t="s">
        <v>1347</v>
      </c>
      <c r="C1163" s="12">
        <v>27</v>
      </c>
      <c r="D1163" s="42">
        <v>430</v>
      </c>
      <c r="E1163" s="42">
        <f>D1163/2</f>
        <v>215</v>
      </c>
    </row>
    <row r="1164" spans="1:5" x14ac:dyDescent="0.2">
      <c r="A1164" s="11" t="s">
        <v>1563</v>
      </c>
      <c r="B1164" s="11" t="s">
        <v>1348</v>
      </c>
      <c r="C1164" s="25">
        <v>1</v>
      </c>
      <c r="D1164" s="42">
        <v>55000</v>
      </c>
      <c r="E1164" s="42">
        <f t="shared" ref="E1164:E1170" si="42">D1164*0.4</f>
        <v>22000</v>
      </c>
    </row>
    <row r="1165" spans="1:5" x14ac:dyDescent="0.2">
      <c r="A1165" s="11" t="s">
        <v>1564</v>
      </c>
      <c r="B1165" s="11" t="s">
        <v>1348</v>
      </c>
      <c r="C1165" s="25">
        <v>1</v>
      </c>
      <c r="D1165" s="42">
        <f>39400*2</f>
        <v>78800</v>
      </c>
      <c r="E1165" s="42">
        <f t="shared" si="42"/>
        <v>31520</v>
      </c>
    </row>
    <row r="1166" spans="1:5" x14ac:dyDescent="0.2">
      <c r="A1166" s="11" t="s">
        <v>1565</v>
      </c>
      <c r="B1166" s="11" t="s">
        <v>1348</v>
      </c>
      <c r="C1166" s="25">
        <v>1</v>
      </c>
      <c r="D1166" s="42">
        <f>2*39400</f>
        <v>78800</v>
      </c>
      <c r="E1166" s="42">
        <f t="shared" si="42"/>
        <v>31520</v>
      </c>
    </row>
    <row r="1167" spans="1:5" x14ac:dyDescent="0.2">
      <c r="A1167" s="11" t="s">
        <v>1566</v>
      </c>
      <c r="B1167" s="11" t="s">
        <v>1348</v>
      </c>
      <c r="C1167" s="12">
        <v>1</v>
      </c>
      <c r="D1167" s="42">
        <v>39500</v>
      </c>
      <c r="E1167" s="42">
        <f t="shared" si="42"/>
        <v>15800</v>
      </c>
    </row>
    <row r="1168" spans="1:5" x14ac:dyDescent="0.2">
      <c r="A1168" s="11" t="s">
        <v>1567</v>
      </c>
      <c r="B1168" s="11" t="s">
        <v>1348</v>
      </c>
      <c r="C1168" s="12">
        <v>7</v>
      </c>
      <c r="D1168" s="42">
        <v>563</v>
      </c>
      <c r="E1168" s="42">
        <f t="shared" si="42"/>
        <v>225.20000000000002</v>
      </c>
    </row>
    <row r="1169" spans="1:5" x14ac:dyDescent="0.2">
      <c r="A1169" s="11" t="s">
        <v>358</v>
      </c>
      <c r="B1169" s="11" t="s">
        <v>1348</v>
      </c>
      <c r="C1169" s="12">
        <v>3</v>
      </c>
      <c r="D1169" s="42">
        <v>428</v>
      </c>
      <c r="E1169" s="42">
        <f t="shared" si="42"/>
        <v>171.20000000000002</v>
      </c>
    </row>
    <row r="1170" spans="1:5" x14ac:dyDescent="0.2">
      <c r="A1170" s="11" t="s">
        <v>1568</v>
      </c>
      <c r="B1170" s="11" t="s">
        <v>1348</v>
      </c>
      <c r="C1170" s="12">
        <v>1</v>
      </c>
      <c r="D1170" s="42">
        <v>428</v>
      </c>
      <c r="E1170" s="42">
        <f t="shared" si="42"/>
        <v>171.20000000000002</v>
      </c>
    </row>
    <row r="1171" spans="1:5" x14ac:dyDescent="0.2">
      <c r="A1171" s="11" t="s">
        <v>1048</v>
      </c>
      <c r="B1171" s="11" t="s">
        <v>1347</v>
      </c>
      <c r="C1171" s="12">
        <v>1</v>
      </c>
      <c r="D1171" s="42">
        <v>429</v>
      </c>
      <c r="E1171" s="42">
        <f>D1171/2</f>
        <v>214.5</v>
      </c>
    </row>
    <row r="1172" spans="1:5" x14ac:dyDescent="0.2">
      <c r="A1172" s="11" t="s">
        <v>1569</v>
      </c>
      <c r="B1172" s="11" t="s">
        <v>1261</v>
      </c>
      <c r="C1172" s="12">
        <v>20</v>
      </c>
      <c r="D1172" s="42">
        <v>495</v>
      </c>
      <c r="E1172" s="42">
        <f>D1172*0.4</f>
        <v>198</v>
      </c>
    </row>
    <row r="1173" spans="1:5" x14ac:dyDescent="0.2">
      <c r="A1173" s="11" t="s">
        <v>1571</v>
      </c>
      <c r="B1173" s="11" t="s">
        <v>1348</v>
      </c>
      <c r="C1173" s="12">
        <v>6</v>
      </c>
      <c r="D1173" s="42">
        <v>315</v>
      </c>
      <c r="E1173" s="42">
        <f>D1173*0.4</f>
        <v>126</v>
      </c>
    </row>
    <row r="1174" spans="1:5" x14ac:dyDescent="0.2">
      <c r="A1174" s="11" t="s">
        <v>1570</v>
      </c>
      <c r="B1174" s="11" t="s">
        <v>1272</v>
      </c>
      <c r="C1174" s="12">
        <v>2</v>
      </c>
      <c r="D1174" s="42">
        <f>3*315</f>
        <v>945</v>
      </c>
      <c r="E1174" s="42">
        <f>D1174*0.4</f>
        <v>378</v>
      </c>
    </row>
    <row r="1175" spans="1:5" x14ac:dyDescent="0.2">
      <c r="A1175" s="11" t="s">
        <v>1573</v>
      </c>
      <c r="B1175" s="11" t="s">
        <v>1348</v>
      </c>
      <c r="C1175" s="12">
        <v>1</v>
      </c>
      <c r="D1175" s="42">
        <v>315</v>
      </c>
      <c r="E1175" s="42">
        <f>D1175*0.4</f>
        <v>126</v>
      </c>
    </row>
    <row r="1176" spans="1:5" x14ac:dyDescent="0.2">
      <c r="A1176" s="11" t="s">
        <v>1049</v>
      </c>
      <c r="B1176" s="11" t="s">
        <v>1347</v>
      </c>
      <c r="C1176" s="12">
        <v>1</v>
      </c>
      <c r="D1176" s="42">
        <f>315*1.35</f>
        <v>425.25</v>
      </c>
      <c r="E1176" s="42">
        <f t="shared" ref="E1176:E1195" si="43">D1176/2</f>
        <v>212.625</v>
      </c>
    </row>
    <row r="1177" spans="1:5" x14ac:dyDescent="0.2">
      <c r="A1177" s="11" t="s">
        <v>1050</v>
      </c>
      <c r="B1177" s="11" t="s">
        <v>1347</v>
      </c>
      <c r="C1177" s="12">
        <v>3</v>
      </c>
      <c r="D1177" s="42">
        <v>422</v>
      </c>
      <c r="E1177" s="42">
        <f t="shared" si="43"/>
        <v>211</v>
      </c>
    </row>
    <row r="1178" spans="1:5" x14ac:dyDescent="0.2">
      <c r="A1178" s="11" t="s">
        <v>1051</v>
      </c>
      <c r="B1178" s="11" t="s">
        <v>1347</v>
      </c>
      <c r="C1178" s="12">
        <v>3</v>
      </c>
      <c r="D1178" s="42">
        <v>422</v>
      </c>
      <c r="E1178" s="42">
        <f t="shared" si="43"/>
        <v>211</v>
      </c>
    </row>
    <row r="1179" spans="1:5" x14ac:dyDescent="0.2">
      <c r="A1179" s="11" t="s">
        <v>1052</v>
      </c>
      <c r="B1179" s="11" t="s">
        <v>1347</v>
      </c>
      <c r="C1179" s="12">
        <v>23</v>
      </c>
      <c r="D1179" s="42">
        <v>606</v>
      </c>
      <c r="E1179" s="42">
        <f t="shared" si="43"/>
        <v>303</v>
      </c>
    </row>
    <row r="1180" spans="1:5" x14ac:dyDescent="0.2">
      <c r="A1180" s="11" t="s">
        <v>1053</v>
      </c>
      <c r="B1180" s="11" t="s">
        <v>1347</v>
      </c>
      <c r="C1180" s="12">
        <v>12</v>
      </c>
      <c r="D1180" s="42">
        <v>497</v>
      </c>
      <c r="E1180" s="42">
        <f t="shared" si="43"/>
        <v>248.5</v>
      </c>
    </row>
    <row r="1181" spans="1:5" x14ac:dyDescent="0.2">
      <c r="A1181" s="11" t="s">
        <v>1054</v>
      </c>
      <c r="B1181" s="11" t="s">
        <v>1347</v>
      </c>
      <c r="C1181" s="12">
        <v>2</v>
      </c>
      <c r="D1181" s="42">
        <f>606*1.2</f>
        <v>727.19999999999993</v>
      </c>
      <c r="E1181" s="42">
        <f t="shared" si="43"/>
        <v>363.59999999999997</v>
      </c>
    </row>
    <row r="1182" spans="1:5" x14ac:dyDescent="0.2">
      <c r="A1182" s="11" t="s">
        <v>1055</v>
      </c>
      <c r="B1182" s="11" t="s">
        <v>1347</v>
      </c>
      <c r="C1182" s="12">
        <v>1</v>
      </c>
      <c r="D1182" s="42">
        <v>497</v>
      </c>
      <c r="E1182" s="42">
        <f t="shared" si="43"/>
        <v>248.5</v>
      </c>
    </row>
    <row r="1183" spans="1:5" x14ac:dyDescent="0.2">
      <c r="A1183" s="11" t="s">
        <v>1056</v>
      </c>
      <c r="B1183" s="11" t="s">
        <v>1347</v>
      </c>
      <c r="C1183" s="12">
        <v>39</v>
      </c>
      <c r="D1183" s="42"/>
      <c r="E1183" s="42">
        <f t="shared" si="43"/>
        <v>0</v>
      </c>
    </row>
    <row r="1184" spans="1:5" x14ac:dyDescent="0.2">
      <c r="A1184" s="11" t="s">
        <v>1057</v>
      </c>
      <c r="B1184" s="11" t="s">
        <v>1347</v>
      </c>
      <c r="C1184" s="12">
        <v>32</v>
      </c>
      <c r="D1184" s="42"/>
      <c r="E1184" s="42">
        <f t="shared" si="43"/>
        <v>0</v>
      </c>
    </row>
    <row r="1185" spans="1:5" x14ac:dyDescent="0.2">
      <c r="A1185" s="11" t="s">
        <v>1058</v>
      </c>
      <c r="B1185" s="11" t="s">
        <v>1347</v>
      </c>
      <c r="C1185" s="12">
        <v>4</v>
      </c>
      <c r="D1185" s="42">
        <v>673</v>
      </c>
      <c r="E1185" s="42">
        <f t="shared" si="43"/>
        <v>336.5</v>
      </c>
    </row>
    <row r="1186" spans="1:5" x14ac:dyDescent="0.2">
      <c r="A1186" s="11" t="s">
        <v>1059</v>
      </c>
      <c r="B1186" s="11" t="s">
        <v>1347</v>
      </c>
      <c r="C1186" s="12">
        <v>3</v>
      </c>
      <c r="D1186" s="42">
        <v>491</v>
      </c>
      <c r="E1186" s="42">
        <f t="shared" si="43"/>
        <v>245.5</v>
      </c>
    </row>
    <row r="1187" spans="1:5" x14ac:dyDescent="0.2">
      <c r="A1187" s="11" t="s">
        <v>1060</v>
      </c>
      <c r="B1187" s="11" t="s">
        <v>1347</v>
      </c>
      <c r="C1187" s="12">
        <v>4</v>
      </c>
      <c r="D1187" s="42">
        <v>649</v>
      </c>
      <c r="E1187" s="42">
        <f t="shared" si="43"/>
        <v>324.5</v>
      </c>
    </row>
    <row r="1188" spans="1:5" x14ac:dyDescent="0.2">
      <c r="A1188" s="11" t="s">
        <v>1061</v>
      </c>
      <c r="B1188" s="11" t="s">
        <v>1347</v>
      </c>
      <c r="C1188" s="12">
        <v>1</v>
      </c>
      <c r="D1188" s="42">
        <v>746</v>
      </c>
      <c r="E1188" s="42">
        <f t="shared" si="43"/>
        <v>373</v>
      </c>
    </row>
    <row r="1189" spans="1:5" x14ac:dyDescent="0.2">
      <c r="A1189" s="11" t="s">
        <v>1062</v>
      </c>
      <c r="B1189" s="11" t="s">
        <v>1347</v>
      </c>
      <c r="C1189" s="12">
        <v>2</v>
      </c>
      <c r="D1189" s="42">
        <v>354</v>
      </c>
      <c r="E1189" s="42">
        <f t="shared" si="43"/>
        <v>177</v>
      </c>
    </row>
    <row r="1190" spans="1:5" x14ac:dyDescent="0.2">
      <c r="A1190" s="11" t="s">
        <v>1063</v>
      </c>
      <c r="B1190" s="11" t="s">
        <v>1347</v>
      </c>
      <c r="C1190" s="12">
        <v>1</v>
      </c>
      <c r="D1190" s="42">
        <v>422</v>
      </c>
      <c r="E1190" s="42">
        <f t="shared" si="43"/>
        <v>211</v>
      </c>
    </row>
    <row r="1191" spans="1:5" x14ac:dyDescent="0.2">
      <c r="A1191" s="11" t="s">
        <v>1064</v>
      </c>
      <c r="B1191" s="11" t="s">
        <v>1347</v>
      </c>
      <c r="C1191" s="12">
        <v>6</v>
      </c>
      <c r="D1191" s="42">
        <v>315</v>
      </c>
      <c r="E1191" s="42">
        <f t="shared" si="43"/>
        <v>157.5</v>
      </c>
    </row>
    <row r="1192" spans="1:5" x14ac:dyDescent="0.2">
      <c r="A1192" s="11" t="s">
        <v>1065</v>
      </c>
      <c r="B1192" s="11" t="s">
        <v>1347</v>
      </c>
      <c r="C1192" s="12">
        <v>26</v>
      </c>
      <c r="D1192" s="42">
        <v>430</v>
      </c>
      <c r="E1192" s="42">
        <f t="shared" si="43"/>
        <v>215</v>
      </c>
    </row>
    <row r="1193" spans="1:5" x14ac:dyDescent="0.2">
      <c r="A1193" s="11" t="s">
        <v>1066</v>
      </c>
      <c r="B1193" s="11" t="s">
        <v>1347</v>
      </c>
      <c r="C1193" s="12">
        <v>15</v>
      </c>
      <c r="D1193" s="42">
        <v>430</v>
      </c>
      <c r="E1193" s="42">
        <f t="shared" si="43"/>
        <v>215</v>
      </c>
    </row>
    <row r="1194" spans="1:5" x14ac:dyDescent="0.2">
      <c r="A1194" s="11" t="s">
        <v>1067</v>
      </c>
      <c r="B1194" s="11" t="s">
        <v>1347</v>
      </c>
      <c r="C1194" s="12">
        <v>1</v>
      </c>
      <c r="D1194" s="42">
        <v>315</v>
      </c>
      <c r="E1194" s="42">
        <f t="shared" si="43"/>
        <v>157.5</v>
      </c>
    </row>
    <row r="1195" spans="1:5" x14ac:dyDescent="0.2">
      <c r="A1195" s="11" t="s">
        <v>1068</v>
      </c>
      <c r="B1195" s="11" t="s">
        <v>1347</v>
      </c>
      <c r="C1195" s="12">
        <v>4</v>
      </c>
      <c r="D1195" s="42">
        <v>422</v>
      </c>
      <c r="E1195" s="42">
        <f t="shared" si="43"/>
        <v>211</v>
      </c>
    </row>
    <row r="1196" spans="1:5" x14ac:dyDescent="0.2">
      <c r="A1196" s="11" t="s">
        <v>1572</v>
      </c>
      <c r="B1196" s="11" t="s">
        <v>1348</v>
      </c>
      <c r="C1196" s="12">
        <v>1</v>
      </c>
      <c r="D1196" s="42">
        <v>54408</v>
      </c>
      <c r="E1196" s="42">
        <f t="shared" ref="E1196:E1202" si="44">D1196*0.4</f>
        <v>21763.200000000001</v>
      </c>
    </row>
    <row r="1197" spans="1:5" x14ac:dyDescent="0.2">
      <c r="A1197" s="11" t="s">
        <v>1575</v>
      </c>
      <c r="B1197" s="11" t="s">
        <v>1348</v>
      </c>
      <c r="C1197" s="12">
        <v>36</v>
      </c>
      <c r="D1197" s="42">
        <v>745</v>
      </c>
      <c r="E1197" s="42">
        <f t="shared" si="44"/>
        <v>298</v>
      </c>
    </row>
    <row r="1198" spans="1:5" x14ac:dyDescent="0.2">
      <c r="A1198" s="11" t="s">
        <v>1576</v>
      </c>
      <c r="B1198" s="11" t="s">
        <v>1348</v>
      </c>
      <c r="C1198" s="12">
        <v>40</v>
      </c>
      <c r="D1198" s="42">
        <v>645</v>
      </c>
      <c r="E1198" s="42">
        <f t="shared" si="44"/>
        <v>258</v>
      </c>
    </row>
    <row r="1199" spans="1:5" x14ac:dyDescent="0.2">
      <c r="A1199" s="11" t="s">
        <v>1577</v>
      </c>
      <c r="B1199" s="11" t="s">
        <v>1348</v>
      </c>
      <c r="C1199" s="12">
        <v>70</v>
      </c>
      <c r="D1199" s="42">
        <v>615</v>
      </c>
      <c r="E1199" s="42">
        <f t="shared" si="44"/>
        <v>246</v>
      </c>
    </row>
    <row r="1200" spans="1:5" x14ac:dyDescent="0.2">
      <c r="A1200" s="11" t="s">
        <v>1574</v>
      </c>
      <c r="B1200" s="11" t="s">
        <v>1364</v>
      </c>
      <c r="C1200" s="12">
        <v>45</v>
      </c>
      <c r="D1200" s="42">
        <v>710</v>
      </c>
      <c r="E1200" s="42">
        <f t="shared" si="44"/>
        <v>284</v>
      </c>
    </row>
    <row r="1201" spans="1:5" x14ac:dyDescent="0.2">
      <c r="A1201" s="11" t="s">
        <v>1578</v>
      </c>
      <c r="B1201" s="11" t="s">
        <v>1348</v>
      </c>
      <c r="C1201" s="12">
        <v>156</v>
      </c>
      <c r="D1201" s="42">
        <v>754</v>
      </c>
      <c r="E1201" s="42">
        <f t="shared" si="44"/>
        <v>301.60000000000002</v>
      </c>
    </row>
    <row r="1202" spans="1:5" x14ac:dyDescent="0.2">
      <c r="A1202" s="11" t="s">
        <v>1579</v>
      </c>
      <c r="B1202" s="11" t="s">
        <v>1348</v>
      </c>
      <c r="C1202" s="12">
        <v>3</v>
      </c>
      <c r="D1202" s="42">
        <f>1.25*451</f>
        <v>563.75</v>
      </c>
      <c r="E1202" s="42">
        <f t="shared" si="44"/>
        <v>225.5</v>
      </c>
    </row>
    <row r="1203" spans="1:5" x14ac:dyDescent="0.2">
      <c r="A1203" s="11" t="s">
        <v>1069</v>
      </c>
      <c r="B1203" s="11" t="s">
        <v>1347</v>
      </c>
      <c r="C1203" s="12">
        <v>2</v>
      </c>
      <c r="D1203" s="42"/>
      <c r="E1203" s="42">
        <f>D1203/2</f>
        <v>0</v>
      </c>
    </row>
    <row r="1204" spans="1:5" x14ac:dyDescent="0.2">
      <c r="A1204" s="11" t="s">
        <v>1070</v>
      </c>
      <c r="B1204" s="11" t="s">
        <v>1347</v>
      </c>
      <c r="C1204" s="25">
        <v>1</v>
      </c>
      <c r="D1204" s="42">
        <f>3*402</f>
        <v>1206</v>
      </c>
      <c r="E1204" s="42">
        <f>D1204/2</f>
        <v>603</v>
      </c>
    </row>
    <row r="1205" spans="1:5" x14ac:dyDescent="0.2">
      <c r="A1205" s="11" t="s">
        <v>1071</v>
      </c>
      <c r="B1205" s="11" t="s">
        <v>1347</v>
      </c>
      <c r="C1205" s="12">
        <v>3</v>
      </c>
      <c r="D1205" s="42">
        <v>649</v>
      </c>
      <c r="E1205" s="42">
        <f>D1205/2</f>
        <v>324.5</v>
      </c>
    </row>
    <row r="1206" spans="1:5" x14ac:dyDescent="0.2">
      <c r="A1206" s="11" t="s">
        <v>1072</v>
      </c>
      <c r="B1206" s="11" t="s">
        <v>1347</v>
      </c>
      <c r="C1206" s="12">
        <v>2</v>
      </c>
      <c r="D1206" s="42">
        <v>445</v>
      </c>
      <c r="E1206" s="42">
        <f>D1206/2</f>
        <v>222.5</v>
      </c>
    </row>
    <row r="1207" spans="1:5" x14ac:dyDescent="0.2">
      <c r="A1207" s="11" t="s">
        <v>1580</v>
      </c>
      <c r="B1207" s="11" t="s">
        <v>1348</v>
      </c>
      <c r="C1207" s="12">
        <v>2</v>
      </c>
      <c r="D1207" s="42">
        <f>1.25*592</f>
        <v>740</v>
      </c>
      <c r="E1207" s="42">
        <f>D1207*0.4</f>
        <v>296</v>
      </c>
    </row>
    <row r="1208" spans="1:5" x14ac:dyDescent="0.2">
      <c r="A1208" s="11" t="s">
        <v>1581</v>
      </c>
      <c r="B1208" s="11" t="s">
        <v>1348</v>
      </c>
      <c r="C1208" s="12">
        <v>1</v>
      </c>
      <c r="D1208" s="42">
        <v>448</v>
      </c>
      <c r="E1208" s="42">
        <f>D1208*0.4</f>
        <v>179.20000000000002</v>
      </c>
    </row>
    <row r="1209" spans="1:5" x14ac:dyDescent="0.2">
      <c r="A1209" s="11" t="s">
        <v>1582</v>
      </c>
      <c r="B1209" s="11" t="s">
        <v>1348</v>
      </c>
      <c r="C1209" s="12">
        <v>6</v>
      </c>
      <c r="D1209" s="42">
        <v>448</v>
      </c>
      <c r="E1209" s="42">
        <f>D1209*0.4</f>
        <v>179.20000000000002</v>
      </c>
    </row>
    <row r="1210" spans="1:5" x14ac:dyDescent="0.2">
      <c r="A1210" s="11" t="s">
        <v>1583</v>
      </c>
      <c r="B1210" s="11" t="s">
        <v>1348</v>
      </c>
      <c r="C1210" s="12">
        <v>5</v>
      </c>
      <c r="D1210" s="42">
        <v>710</v>
      </c>
      <c r="E1210" s="42">
        <f>D1210*0.4</f>
        <v>284</v>
      </c>
    </row>
    <row r="1211" spans="1:5" x14ac:dyDescent="0.2">
      <c r="A1211" s="11" t="s">
        <v>1073</v>
      </c>
      <c r="B1211" s="11" t="s">
        <v>1347</v>
      </c>
      <c r="C1211" s="12">
        <v>3</v>
      </c>
      <c r="D1211" s="42">
        <v>537</v>
      </c>
      <c r="E1211" s="42">
        <f>D1211/2</f>
        <v>268.5</v>
      </c>
    </row>
    <row r="1212" spans="1:5" x14ac:dyDescent="0.2">
      <c r="A1212" s="11" t="s">
        <v>1074</v>
      </c>
      <c r="B1212" s="11" t="s">
        <v>1347</v>
      </c>
      <c r="C1212" s="12">
        <v>8</v>
      </c>
      <c r="D1212" s="42">
        <v>592</v>
      </c>
      <c r="E1212" s="42">
        <f>D1212/2</f>
        <v>296</v>
      </c>
    </row>
    <row r="1213" spans="1:5" x14ac:dyDescent="0.2">
      <c r="A1213" s="11" t="s">
        <v>1585</v>
      </c>
      <c r="B1213" s="11" t="s">
        <v>1348</v>
      </c>
      <c r="C1213" s="12">
        <v>2</v>
      </c>
      <c r="D1213" s="42">
        <v>754</v>
      </c>
      <c r="E1213" s="42">
        <f t="shared" ref="E1213:E1218" si="45">D1213*0.4</f>
        <v>301.60000000000002</v>
      </c>
    </row>
    <row r="1214" spans="1:5" x14ac:dyDescent="0.2">
      <c r="A1214" s="11" t="s">
        <v>1584</v>
      </c>
      <c r="B1214" s="11" t="s">
        <v>1272</v>
      </c>
      <c r="C1214" s="12">
        <v>11</v>
      </c>
      <c r="D1214" s="42">
        <v>372</v>
      </c>
      <c r="E1214" s="42">
        <f t="shared" si="45"/>
        <v>148.80000000000001</v>
      </c>
    </row>
    <row r="1215" spans="1:5" x14ac:dyDescent="0.2">
      <c r="A1215" s="11" t="s">
        <v>1584</v>
      </c>
      <c r="B1215" s="11" t="s">
        <v>1261</v>
      </c>
      <c r="C1215" s="12">
        <v>13</v>
      </c>
      <c r="D1215" s="42">
        <v>372</v>
      </c>
      <c r="E1215" s="42">
        <f t="shared" si="45"/>
        <v>148.80000000000001</v>
      </c>
    </row>
    <row r="1216" spans="1:5" x14ac:dyDescent="0.2">
      <c r="A1216" s="11" t="s">
        <v>1586</v>
      </c>
      <c r="B1216" s="11" t="s">
        <v>1348</v>
      </c>
      <c r="C1216" s="12">
        <v>2</v>
      </c>
      <c r="D1216" s="42">
        <v>372</v>
      </c>
      <c r="E1216" s="42">
        <f t="shared" si="45"/>
        <v>148.80000000000001</v>
      </c>
    </row>
    <row r="1217" spans="1:5" x14ac:dyDescent="0.2">
      <c r="A1217" s="11" t="s">
        <v>1587</v>
      </c>
      <c r="B1217" s="11" t="s">
        <v>1348</v>
      </c>
      <c r="C1217" s="12">
        <v>17</v>
      </c>
      <c r="D1217" s="42">
        <v>372</v>
      </c>
      <c r="E1217" s="42">
        <f t="shared" si="45"/>
        <v>148.80000000000001</v>
      </c>
    </row>
    <row r="1218" spans="1:5" x14ac:dyDescent="0.2">
      <c r="A1218" s="11" t="s">
        <v>1588</v>
      </c>
      <c r="B1218" s="11" t="s">
        <v>1348</v>
      </c>
      <c r="C1218" s="12">
        <v>1</v>
      </c>
      <c r="D1218" s="42">
        <v>372</v>
      </c>
      <c r="E1218" s="42">
        <f t="shared" si="45"/>
        <v>148.80000000000001</v>
      </c>
    </row>
    <row r="1219" spans="1:5" x14ac:dyDescent="0.2">
      <c r="A1219" s="11" t="s">
        <v>1075</v>
      </c>
      <c r="B1219" s="11" t="s">
        <v>1347</v>
      </c>
      <c r="C1219" s="12">
        <v>4</v>
      </c>
      <c r="D1219" s="42">
        <v>379</v>
      </c>
      <c r="E1219" s="42">
        <f t="shared" ref="E1219:E1227" si="46">D1219/2</f>
        <v>189.5</v>
      </c>
    </row>
    <row r="1220" spans="1:5" x14ac:dyDescent="0.2">
      <c r="A1220" s="11" t="s">
        <v>1076</v>
      </c>
      <c r="B1220" s="11" t="s">
        <v>1347</v>
      </c>
      <c r="C1220" s="12">
        <v>2</v>
      </c>
      <c r="D1220" s="42">
        <f>379*1.25</f>
        <v>473.75</v>
      </c>
      <c r="E1220" s="42">
        <f t="shared" si="46"/>
        <v>236.875</v>
      </c>
    </row>
    <row r="1221" spans="1:5" x14ac:dyDescent="0.2">
      <c r="A1221" s="11" t="s">
        <v>1077</v>
      </c>
      <c r="B1221" s="11" t="s">
        <v>1347</v>
      </c>
      <c r="C1221" s="12">
        <v>4</v>
      </c>
      <c r="D1221" s="42">
        <v>659</v>
      </c>
      <c r="E1221" s="42">
        <f t="shared" si="46"/>
        <v>329.5</v>
      </c>
    </row>
    <row r="1222" spans="1:5" x14ac:dyDescent="0.2">
      <c r="A1222" s="11" t="s">
        <v>1078</v>
      </c>
      <c r="B1222" s="11" t="s">
        <v>1347</v>
      </c>
      <c r="C1222" s="12">
        <v>4</v>
      </c>
      <c r="D1222" s="42">
        <v>540</v>
      </c>
      <c r="E1222" s="42">
        <f t="shared" si="46"/>
        <v>270</v>
      </c>
    </row>
    <row r="1223" spans="1:5" x14ac:dyDescent="0.2">
      <c r="A1223" s="11" t="s">
        <v>1079</v>
      </c>
      <c r="B1223" s="11" t="s">
        <v>1347</v>
      </c>
      <c r="C1223" s="12">
        <v>5</v>
      </c>
      <c r="D1223" s="42">
        <v>837</v>
      </c>
      <c r="E1223" s="42">
        <f t="shared" si="46"/>
        <v>418.5</v>
      </c>
    </row>
    <row r="1224" spans="1:5" x14ac:dyDescent="0.2">
      <c r="A1224" s="11" t="s">
        <v>1080</v>
      </c>
      <c r="B1224" s="11" t="s">
        <v>1347</v>
      </c>
      <c r="C1224" s="25">
        <v>1</v>
      </c>
      <c r="D1224" s="42">
        <f>3*1.35*379</f>
        <v>1534.9500000000003</v>
      </c>
      <c r="E1224" s="42">
        <f t="shared" si="46"/>
        <v>767.47500000000014</v>
      </c>
    </row>
    <row r="1225" spans="1:5" x14ac:dyDescent="0.2">
      <c r="A1225" s="11" t="s">
        <v>1081</v>
      </c>
      <c r="B1225" s="11" t="s">
        <v>1347</v>
      </c>
      <c r="C1225" s="12">
        <v>28</v>
      </c>
      <c r="D1225" s="42">
        <v>451</v>
      </c>
      <c r="E1225" s="42">
        <f t="shared" si="46"/>
        <v>225.5</v>
      </c>
    </row>
    <row r="1226" spans="1:5" x14ac:dyDescent="0.2">
      <c r="A1226" s="11" t="s">
        <v>1082</v>
      </c>
      <c r="B1226" s="11" t="s">
        <v>1347</v>
      </c>
      <c r="C1226" s="12">
        <v>3</v>
      </c>
      <c r="D1226" s="42">
        <v>486</v>
      </c>
      <c r="E1226" s="42">
        <f t="shared" si="46"/>
        <v>243</v>
      </c>
    </row>
    <row r="1227" spans="1:5" x14ac:dyDescent="0.2">
      <c r="A1227" s="11" t="s">
        <v>1083</v>
      </c>
      <c r="B1227" s="11" t="s">
        <v>1347</v>
      </c>
      <c r="C1227" s="12">
        <v>6</v>
      </c>
      <c r="D1227" s="42">
        <v>728</v>
      </c>
      <c r="E1227" s="42">
        <f t="shared" si="46"/>
        <v>364</v>
      </c>
    </row>
    <row r="1228" spans="1:5" x14ac:dyDescent="0.2">
      <c r="A1228" s="11" t="s">
        <v>1589</v>
      </c>
      <c r="B1228" s="11" t="s">
        <v>1348</v>
      </c>
      <c r="C1228" s="12">
        <v>15</v>
      </c>
      <c r="D1228" s="42">
        <v>1001</v>
      </c>
      <c r="E1228" s="42">
        <f t="shared" ref="E1228:E1234" si="47">D1228*0.4</f>
        <v>400.40000000000003</v>
      </c>
    </row>
    <row r="1229" spans="1:5" x14ac:dyDescent="0.2">
      <c r="A1229" s="11" t="s">
        <v>1590</v>
      </c>
      <c r="B1229" s="11" t="s">
        <v>1348</v>
      </c>
      <c r="C1229" s="12">
        <v>98</v>
      </c>
      <c r="D1229" s="42">
        <v>457</v>
      </c>
      <c r="E1229" s="42">
        <f t="shared" si="47"/>
        <v>182.8</v>
      </c>
    </row>
    <row r="1230" spans="1:5" x14ac:dyDescent="0.2">
      <c r="A1230" s="11" t="s">
        <v>1591</v>
      </c>
      <c r="B1230" s="11" t="s">
        <v>1348</v>
      </c>
      <c r="C1230" s="25">
        <v>48</v>
      </c>
      <c r="D1230" s="42">
        <f>D1229*3</f>
        <v>1371</v>
      </c>
      <c r="E1230" s="42">
        <f t="shared" si="47"/>
        <v>548.4</v>
      </c>
    </row>
    <row r="1231" spans="1:5" x14ac:dyDescent="0.2">
      <c r="A1231" s="11" t="s">
        <v>1592</v>
      </c>
      <c r="B1231" s="11" t="s">
        <v>1348</v>
      </c>
      <c r="C1231" s="12">
        <v>4</v>
      </c>
      <c r="D1231" s="42">
        <v>457</v>
      </c>
      <c r="E1231" s="42">
        <f t="shared" si="47"/>
        <v>182.8</v>
      </c>
    </row>
    <row r="1232" spans="1:5" x14ac:dyDescent="0.2">
      <c r="A1232" s="11" t="s">
        <v>1593</v>
      </c>
      <c r="B1232" s="11" t="s">
        <v>1348</v>
      </c>
      <c r="C1232" s="12">
        <v>4</v>
      </c>
      <c r="D1232" s="42">
        <v>457</v>
      </c>
      <c r="E1232" s="42">
        <f t="shared" si="47"/>
        <v>182.8</v>
      </c>
    </row>
    <row r="1233" spans="1:5" x14ac:dyDescent="0.2">
      <c r="A1233" s="11" t="s">
        <v>1594</v>
      </c>
      <c r="B1233" s="11" t="s">
        <v>1348</v>
      </c>
      <c r="C1233" s="12">
        <v>35</v>
      </c>
      <c r="D1233" s="42">
        <v>424</v>
      </c>
      <c r="E1233" s="42">
        <f t="shared" si="47"/>
        <v>169.60000000000002</v>
      </c>
    </row>
    <row r="1234" spans="1:5" x14ac:dyDescent="0.2">
      <c r="A1234" s="11" t="s">
        <v>1596</v>
      </c>
      <c r="B1234" s="11" t="s">
        <v>1348</v>
      </c>
      <c r="C1234" s="25">
        <v>4</v>
      </c>
      <c r="D1234" s="42">
        <f>2*346</f>
        <v>692</v>
      </c>
      <c r="E1234" s="42">
        <f t="shared" si="47"/>
        <v>276.8</v>
      </c>
    </row>
    <row r="1235" spans="1:5" x14ac:dyDescent="0.2">
      <c r="A1235" s="11" t="s">
        <v>1084</v>
      </c>
      <c r="B1235" s="11" t="s">
        <v>1347</v>
      </c>
      <c r="C1235" s="25">
        <v>3</v>
      </c>
      <c r="D1235" s="42">
        <f>3*414</f>
        <v>1242</v>
      </c>
      <c r="E1235" s="42">
        <f>D1235/2</f>
        <v>621</v>
      </c>
    </row>
    <row r="1236" spans="1:5" x14ac:dyDescent="0.2">
      <c r="A1236" s="11" t="s">
        <v>1085</v>
      </c>
      <c r="B1236" s="11" t="s">
        <v>1347</v>
      </c>
      <c r="C1236" s="12">
        <v>1</v>
      </c>
      <c r="D1236" s="42">
        <f>3*346</f>
        <v>1038</v>
      </c>
      <c r="E1236" s="42">
        <f>D1236/2</f>
        <v>519</v>
      </c>
    </row>
    <row r="1237" spans="1:5" x14ac:dyDescent="0.2">
      <c r="A1237" s="11" t="s">
        <v>1086</v>
      </c>
      <c r="B1237" s="11" t="s">
        <v>1347</v>
      </c>
      <c r="C1237" s="12">
        <v>3</v>
      </c>
      <c r="D1237" s="42">
        <v>424</v>
      </c>
      <c r="E1237" s="42">
        <f>D1237/2</f>
        <v>212</v>
      </c>
    </row>
    <row r="1238" spans="1:5" x14ac:dyDescent="0.2">
      <c r="A1238" s="11" t="s">
        <v>1595</v>
      </c>
      <c r="B1238" s="11" t="s">
        <v>1348</v>
      </c>
      <c r="C1238" s="12">
        <v>235</v>
      </c>
      <c r="D1238" s="42">
        <v>654</v>
      </c>
      <c r="E1238" s="42">
        <f>D1238*0.4</f>
        <v>261.60000000000002</v>
      </c>
    </row>
    <row r="1239" spans="1:5" x14ac:dyDescent="0.2">
      <c r="A1239" s="11" t="s">
        <v>359</v>
      </c>
      <c r="B1239" s="11" t="s">
        <v>1348</v>
      </c>
      <c r="C1239" s="12">
        <v>7</v>
      </c>
      <c r="D1239" s="42">
        <v>445</v>
      </c>
      <c r="E1239" s="42">
        <f>D1239*0.4</f>
        <v>178</v>
      </c>
    </row>
    <row r="1240" spans="1:5" x14ac:dyDescent="0.2">
      <c r="A1240" s="11" t="s">
        <v>1087</v>
      </c>
      <c r="B1240" s="11" t="s">
        <v>1347</v>
      </c>
      <c r="C1240" s="12">
        <v>3</v>
      </c>
      <c r="D1240" s="42">
        <v>346</v>
      </c>
      <c r="E1240" s="42">
        <f>D1240/2</f>
        <v>173</v>
      </c>
    </row>
    <row r="1241" spans="1:5" x14ac:dyDescent="0.2">
      <c r="A1241" s="11" t="s">
        <v>1088</v>
      </c>
      <c r="B1241" s="11" t="s">
        <v>1347</v>
      </c>
      <c r="C1241" s="12">
        <v>3</v>
      </c>
      <c r="D1241" s="42">
        <v>346</v>
      </c>
      <c r="E1241" s="42">
        <f>D1241/2</f>
        <v>173</v>
      </c>
    </row>
    <row r="1242" spans="1:5" x14ac:dyDescent="0.2">
      <c r="A1242" s="11" t="s">
        <v>1597</v>
      </c>
      <c r="B1242" s="11" t="s">
        <v>1348</v>
      </c>
      <c r="C1242" s="12">
        <v>3</v>
      </c>
      <c r="D1242" s="42">
        <v>346</v>
      </c>
      <c r="E1242" s="42">
        <f t="shared" ref="E1242:E1247" si="48">D1242*0.4</f>
        <v>138.4</v>
      </c>
    </row>
    <row r="1243" spans="1:5" x14ac:dyDescent="0.2">
      <c r="A1243" s="11" t="s">
        <v>1598</v>
      </c>
      <c r="B1243" s="11" t="s">
        <v>1348</v>
      </c>
      <c r="C1243" s="12">
        <v>17</v>
      </c>
      <c r="D1243" s="42">
        <v>654</v>
      </c>
      <c r="E1243" s="42">
        <f t="shared" si="48"/>
        <v>261.60000000000002</v>
      </c>
    </row>
    <row r="1244" spans="1:5" x14ac:dyDescent="0.2">
      <c r="A1244" s="11" t="s">
        <v>1600</v>
      </c>
      <c r="B1244" s="11" t="s">
        <v>1348</v>
      </c>
      <c r="C1244" s="12">
        <v>1</v>
      </c>
      <c r="D1244" s="42">
        <v>346</v>
      </c>
      <c r="E1244" s="42">
        <f t="shared" si="48"/>
        <v>138.4</v>
      </c>
    </row>
    <row r="1245" spans="1:5" x14ac:dyDescent="0.2">
      <c r="A1245" s="11" t="s">
        <v>1599</v>
      </c>
      <c r="B1245" s="11" t="s">
        <v>1440</v>
      </c>
      <c r="C1245" s="25">
        <v>1</v>
      </c>
      <c r="D1245" s="42">
        <f>3*346</f>
        <v>1038</v>
      </c>
      <c r="E1245" s="42">
        <f t="shared" si="48"/>
        <v>415.20000000000005</v>
      </c>
    </row>
    <row r="1246" spans="1:5" x14ac:dyDescent="0.2">
      <c r="A1246" s="11" t="s">
        <v>360</v>
      </c>
      <c r="B1246" s="11" t="s">
        <v>1348</v>
      </c>
      <c r="C1246" s="12">
        <v>9</v>
      </c>
      <c r="D1246" s="42">
        <v>446</v>
      </c>
      <c r="E1246" s="42">
        <f t="shared" si="48"/>
        <v>178.4</v>
      </c>
    </row>
    <row r="1247" spans="1:5" x14ac:dyDescent="0.2">
      <c r="A1247" s="11" t="s">
        <v>1601</v>
      </c>
      <c r="B1247" s="11" t="s">
        <v>1348</v>
      </c>
      <c r="C1247" s="12">
        <v>10</v>
      </c>
      <c r="D1247" s="42">
        <v>654</v>
      </c>
      <c r="E1247" s="42">
        <f t="shared" si="48"/>
        <v>261.60000000000002</v>
      </c>
    </row>
    <row r="1249" spans="1:5" x14ac:dyDescent="0.2">
      <c r="A1249" s="53" t="s">
        <v>1220</v>
      </c>
      <c r="B1249" s="53"/>
      <c r="C1249" s="53"/>
      <c r="D1249" s="53"/>
      <c r="E1249" s="53"/>
    </row>
    <row r="1250" spans="1:5" x14ac:dyDescent="0.2">
      <c r="A1250" s="9" t="s">
        <v>2157</v>
      </c>
      <c r="B1250" s="9" t="s">
        <v>1257</v>
      </c>
      <c r="C1250" s="18" t="s">
        <v>1</v>
      </c>
      <c r="D1250" s="43" t="s">
        <v>1986</v>
      </c>
      <c r="E1250" s="39" t="s">
        <v>1987</v>
      </c>
    </row>
    <row r="1251" spans="1:5" x14ac:dyDescent="0.2">
      <c r="A1251" s="11" t="s">
        <v>1221</v>
      </c>
      <c r="B1251" s="11" t="s">
        <v>1348</v>
      </c>
      <c r="C1251" s="12">
        <v>3</v>
      </c>
      <c r="D1251" s="42">
        <v>4212</v>
      </c>
      <c r="E1251" s="40">
        <f>D1251*0.4</f>
        <v>1684.8000000000002</v>
      </c>
    </row>
    <row r="1252" spans="1:5" x14ac:dyDescent="0.2">
      <c r="A1252" s="11" t="s">
        <v>1222</v>
      </c>
      <c r="B1252" s="11" t="s">
        <v>1348</v>
      </c>
      <c r="C1252" s="12">
        <v>2</v>
      </c>
      <c r="D1252" s="42">
        <v>4212</v>
      </c>
      <c r="E1252" s="40">
        <f>D1252*0.4</f>
        <v>1684.8000000000002</v>
      </c>
    </row>
    <row r="1253" spans="1:5" x14ac:dyDescent="0.2">
      <c r="A1253" s="11" t="s">
        <v>2158</v>
      </c>
      <c r="B1253" s="11" t="s">
        <v>1271</v>
      </c>
      <c r="C1253" s="12">
        <v>1</v>
      </c>
      <c r="D1253" s="42">
        <v>654</v>
      </c>
      <c r="E1253" s="40">
        <f t="shared" ref="E1253:E1257" si="49">D1253*0.35</f>
        <v>228.89999999999998</v>
      </c>
    </row>
    <row r="1254" spans="1:5" x14ac:dyDescent="0.2">
      <c r="A1254" s="11" t="s">
        <v>2159</v>
      </c>
      <c r="B1254" s="11" t="s">
        <v>1271</v>
      </c>
      <c r="C1254" s="12">
        <v>1</v>
      </c>
      <c r="D1254" s="42">
        <v>654</v>
      </c>
      <c r="E1254" s="40">
        <f t="shared" si="49"/>
        <v>228.89999999999998</v>
      </c>
    </row>
    <row r="1255" spans="1:5" x14ac:dyDescent="0.2">
      <c r="A1255" s="11" t="s">
        <v>1223</v>
      </c>
      <c r="B1255" s="11" t="s">
        <v>1348</v>
      </c>
      <c r="C1255" s="12">
        <v>5</v>
      </c>
      <c r="D1255" s="42">
        <v>1935</v>
      </c>
      <c r="E1255" s="40">
        <f>D1255*0.4</f>
        <v>774</v>
      </c>
    </row>
    <row r="1256" spans="1:5" x14ac:dyDescent="0.2">
      <c r="A1256" s="11" t="s">
        <v>1224</v>
      </c>
      <c r="B1256" s="11" t="s">
        <v>1348</v>
      </c>
      <c r="C1256" s="12">
        <v>2</v>
      </c>
      <c r="D1256" s="42">
        <v>1935</v>
      </c>
      <c r="E1256" s="40">
        <f>D1256*0.4</f>
        <v>774</v>
      </c>
    </row>
    <row r="1257" spans="1:5" x14ac:dyDescent="0.2">
      <c r="A1257" s="11" t="s">
        <v>1224</v>
      </c>
      <c r="B1257" s="11" t="s">
        <v>1651</v>
      </c>
      <c r="C1257" s="12">
        <v>1</v>
      </c>
      <c r="D1257" s="42">
        <v>1935</v>
      </c>
      <c r="E1257" s="40">
        <f t="shared" si="49"/>
        <v>677.25</v>
      </c>
    </row>
    <row r="1258" spans="1:5" x14ac:dyDescent="0.2">
      <c r="A1258" s="11" t="s">
        <v>1225</v>
      </c>
      <c r="B1258" s="11" t="s">
        <v>1348</v>
      </c>
      <c r="C1258" s="12">
        <v>8</v>
      </c>
      <c r="D1258" s="42">
        <v>2273</v>
      </c>
      <c r="E1258" s="40">
        <f>D1258*0.4</f>
        <v>909.2</v>
      </c>
    </row>
    <row r="1259" spans="1:5" x14ac:dyDescent="0.2">
      <c r="A1259" s="11" t="s">
        <v>1226</v>
      </c>
      <c r="B1259" s="11" t="s">
        <v>1348</v>
      </c>
      <c r="C1259" s="12">
        <v>5</v>
      </c>
      <c r="D1259" s="42">
        <v>1935</v>
      </c>
      <c r="E1259" s="40">
        <f t="shared" ref="E1259:E1260" si="50">D1259*0.4</f>
        <v>774</v>
      </c>
    </row>
    <row r="1260" spans="1:5" x14ac:dyDescent="0.2">
      <c r="A1260" s="11" t="s">
        <v>1227</v>
      </c>
      <c r="B1260" s="11" t="s">
        <v>1348</v>
      </c>
      <c r="C1260" s="12">
        <v>71</v>
      </c>
      <c r="D1260" s="42">
        <v>2668</v>
      </c>
      <c r="E1260" s="40">
        <f t="shared" si="50"/>
        <v>1067.2</v>
      </c>
    </row>
    <row r="1262" spans="1:5" x14ac:dyDescent="0.2">
      <c r="A1262" s="51" t="s">
        <v>269</v>
      </c>
      <c r="B1262" s="51"/>
      <c r="C1262" s="51"/>
      <c r="D1262" s="51"/>
      <c r="E1262" s="51"/>
    </row>
    <row r="1263" spans="1:5" x14ac:dyDescent="0.2">
      <c r="A1263" s="9" t="s">
        <v>2130</v>
      </c>
      <c r="B1263" s="9" t="s">
        <v>1257</v>
      </c>
      <c r="C1263" s="18" t="s">
        <v>1</v>
      </c>
      <c r="D1263" s="43" t="s">
        <v>1986</v>
      </c>
      <c r="E1263" s="39" t="s">
        <v>1987</v>
      </c>
    </row>
    <row r="1264" spans="1:5" x14ac:dyDescent="0.2">
      <c r="A1264" s="11" t="s">
        <v>270</v>
      </c>
      <c r="B1264" s="11" t="s">
        <v>1348</v>
      </c>
      <c r="C1264" s="12">
        <v>1</v>
      </c>
      <c r="D1264" s="42">
        <v>1579</v>
      </c>
      <c r="E1264" s="40">
        <f>D1264*0.3</f>
        <v>473.7</v>
      </c>
    </row>
    <row r="1265" spans="1:5" x14ac:dyDescent="0.2">
      <c r="A1265" s="11" t="s">
        <v>1989</v>
      </c>
      <c r="B1265" s="11" t="s">
        <v>1262</v>
      </c>
      <c r="C1265" s="12">
        <v>1</v>
      </c>
      <c r="D1265" s="42">
        <v>3936</v>
      </c>
      <c r="E1265" s="40">
        <f t="shared" ref="E1265" si="51">D1265*0.3</f>
        <v>1180.8</v>
      </c>
    </row>
    <row r="1266" spans="1:5" x14ac:dyDescent="0.2">
      <c r="A1266" s="36"/>
      <c r="B1266" s="36"/>
      <c r="C1266" s="37"/>
      <c r="D1266" s="46"/>
      <c r="E1266" s="47"/>
    </row>
    <row r="1267" spans="1:5" x14ac:dyDescent="0.2">
      <c r="A1267" s="53" t="s">
        <v>87</v>
      </c>
      <c r="B1267" s="53"/>
      <c r="C1267" s="53"/>
      <c r="D1267" s="53"/>
      <c r="E1267" s="53"/>
    </row>
    <row r="1268" spans="1:5" x14ac:dyDescent="0.2">
      <c r="A1268" s="9" t="s">
        <v>2127</v>
      </c>
      <c r="B1268" s="9" t="s">
        <v>1257</v>
      </c>
      <c r="C1268" s="18" t="s">
        <v>1</v>
      </c>
      <c r="D1268" s="43" t="s">
        <v>1986</v>
      </c>
      <c r="E1268" s="39" t="s">
        <v>1987</v>
      </c>
    </row>
    <row r="1269" spans="1:5" x14ac:dyDescent="0.2">
      <c r="A1269" s="11" t="s">
        <v>88</v>
      </c>
      <c r="B1269" s="11" t="s">
        <v>1271</v>
      </c>
      <c r="C1269" s="12">
        <v>1</v>
      </c>
      <c r="D1269" s="42">
        <v>428</v>
      </c>
      <c r="E1269" s="40">
        <f>D1269*0.5</f>
        <v>214</v>
      </c>
    </row>
    <row r="1270" spans="1:5" x14ac:dyDescent="0.2">
      <c r="A1270" s="11" t="s">
        <v>89</v>
      </c>
      <c r="B1270" s="11" t="s">
        <v>1272</v>
      </c>
      <c r="C1270" s="12">
        <v>6</v>
      </c>
      <c r="D1270" s="42">
        <v>2587</v>
      </c>
      <c r="E1270" s="40">
        <f>D1270*0.3</f>
        <v>776.1</v>
      </c>
    </row>
    <row r="1271" spans="1:5" x14ac:dyDescent="0.2">
      <c r="A1271" s="11" t="s">
        <v>90</v>
      </c>
      <c r="B1271" s="11" t="s">
        <v>1258</v>
      </c>
      <c r="C1271" s="12">
        <v>11</v>
      </c>
      <c r="D1271" s="42">
        <v>2587</v>
      </c>
      <c r="E1271" s="40">
        <f>D1271*0.3</f>
        <v>776.1</v>
      </c>
    </row>
    <row r="1272" spans="1:5" x14ac:dyDescent="0.2">
      <c r="A1272" s="11" t="s">
        <v>91</v>
      </c>
      <c r="B1272" s="11" t="s">
        <v>1259</v>
      </c>
      <c r="C1272" s="12">
        <v>1</v>
      </c>
      <c r="D1272" s="42">
        <v>579</v>
      </c>
      <c r="E1272" s="40">
        <f t="shared" ref="E1272:E1274" si="52">D1272*0.5</f>
        <v>289.5</v>
      </c>
    </row>
    <row r="1273" spans="1:5" x14ac:dyDescent="0.2">
      <c r="A1273" s="11" t="s">
        <v>92</v>
      </c>
      <c r="B1273" s="11" t="s">
        <v>1271</v>
      </c>
      <c r="C1273" s="12">
        <v>2</v>
      </c>
      <c r="D1273" s="42">
        <v>579</v>
      </c>
      <c r="E1273" s="40">
        <f t="shared" si="52"/>
        <v>289.5</v>
      </c>
    </row>
    <row r="1274" spans="1:5" x14ac:dyDescent="0.2">
      <c r="A1274" s="11" t="s">
        <v>93</v>
      </c>
      <c r="B1274" s="11" t="s">
        <v>1271</v>
      </c>
      <c r="C1274" s="12">
        <v>1</v>
      </c>
      <c r="D1274" s="42">
        <v>579</v>
      </c>
      <c r="E1274" s="40">
        <f t="shared" si="52"/>
        <v>289.5</v>
      </c>
    </row>
    <row r="1276" spans="1:5" x14ac:dyDescent="0.2">
      <c r="A1276" s="53" t="s">
        <v>80</v>
      </c>
      <c r="B1276" s="53"/>
      <c r="C1276" s="53"/>
      <c r="D1276" s="53"/>
      <c r="E1276" s="53"/>
    </row>
    <row r="1277" spans="1:5" x14ac:dyDescent="0.2">
      <c r="A1277" s="9" t="s">
        <v>2125</v>
      </c>
      <c r="B1277" s="9" t="s">
        <v>1257</v>
      </c>
      <c r="C1277" s="18" t="s">
        <v>1</v>
      </c>
      <c r="D1277" s="43" t="s">
        <v>1986</v>
      </c>
      <c r="E1277" s="39" t="s">
        <v>1987</v>
      </c>
    </row>
    <row r="1278" spans="1:5" x14ac:dyDescent="0.2">
      <c r="A1278" s="11" t="s">
        <v>81</v>
      </c>
      <c r="B1278" s="11" t="s">
        <v>1258</v>
      </c>
      <c r="C1278" s="12">
        <v>3</v>
      </c>
      <c r="D1278" s="42">
        <v>2922</v>
      </c>
      <c r="E1278" s="40">
        <f>D1278*0.3</f>
        <v>876.6</v>
      </c>
    </row>
    <row r="1279" spans="1:5" x14ac:dyDescent="0.2">
      <c r="A1279" s="11" t="s">
        <v>82</v>
      </c>
      <c r="B1279" s="11" t="s">
        <v>1258</v>
      </c>
      <c r="C1279" s="12">
        <v>30</v>
      </c>
      <c r="D1279" s="42">
        <v>3355</v>
      </c>
      <c r="E1279" s="40">
        <f>D1279*0.3</f>
        <v>1006.5</v>
      </c>
    </row>
    <row r="1280" spans="1:5" x14ac:dyDescent="0.2">
      <c r="A1280" s="11" t="s">
        <v>1265</v>
      </c>
      <c r="B1280" s="11" t="s">
        <v>1258</v>
      </c>
      <c r="C1280" s="12">
        <v>1</v>
      </c>
      <c r="D1280" s="42">
        <v>3355</v>
      </c>
      <c r="E1280" s="40">
        <f>D1280*0.3</f>
        <v>1006.5</v>
      </c>
    </row>
    <row r="1281" spans="1:5" x14ac:dyDescent="0.2">
      <c r="A1281" s="11" t="s">
        <v>83</v>
      </c>
      <c r="B1281" s="11" t="s">
        <v>1258</v>
      </c>
      <c r="C1281" s="12">
        <v>4</v>
      </c>
      <c r="D1281" s="42">
        <v>3612</v>
      </c>
      <c r="E1281" s="40">
        <f>D1281*0.3</f>
        <v>1083.5999999999999</v>
      </c>
    </row>
    <row r="1282" spans="1:5" x14ac:dyDescent="0.2">
      <c r="A1282" s="11" t="s">
        <v>1266</v>
      </c>
      <c r="B1282" s="11" t="s">
        <v>1259</v>
      </c>
      <c r="C1282" s="12">
        <v>1</v>
      </c>
      <c r="D1282" s="42">
        <v>5115</v>
      </c>
      <c r="E1282" s="40">
        <f>D1282*0.1</f>
        <v>511.5</v>
      </c>
    </row>
    <row r="1283" spans="1:5" x14ac:dyDescent="0.2">
      <c r="A1283" s="11" t="s">
        <v>84</v>
      </c>
      <c r="B1283" s="11" t="s">
        <v>1258</v>
      </c>
      <c r="C1283" s="12">
        <v>1</v>
      </c>
      <c r="D1283" s="42">
        <v>8797</v>
      </c>
      <c r="E1283" s="40">
        <f>D1283*0.3</f>
        <v>2639.1</v>
      </c>
    </row>
    <row r="1284" spans="1:5" x14ac:dyDescent="0.2">
      <c r="A1284" s="11" t="s">
        <v>85</v>
      </c>
      <c r="B1284" s="11" t="s">
        <v>1258</v>
      </c>
      <c r="C1284" s="12">
        <v>3</v>
      </c>
      <c r="D1284" s="42">
        <v>10108</v>
      </c>
      <c r="E1284" s="40">
        <f>D1284*0.3</f>
        <v>3032.4</v>
      </c>
    </row>
    <row r="1285" spans="1:5" x14ac:dyDescent="0.2">
      <c r="A1285" s="11" t="s">
        <v>1264</v>
      </c>
      <c r="B1285" s="11" t="s">
        <v>1259</v>
      </c>
      <c r="C1285" s="12">
        <v>1</v>
      </c>
      <c r="D1285" s="42">
        <v>13977</v>
      </c>
      <c r="E1285" s="40">
        <f>D1285*0.1</f>
        <v>1397.7</v>
      </c>
    </row>
    <row r="1286" spans="1:5" x14ac:dyDescent="0.2">
      <c r="A1286" s="11" t="s">
        <v>1263</v>
      </c>
      <c r="B1286" s="11" t="s">
        <v>1259</v>
      </c>
      <c r="C1286" s="12">
        <v>1</v>
      </c>
      <c r="D1286" s="42">
        <v>15148</v>
      </c>
      <c r="E1286" s="40">
        <f>D1286*0.1</f>
        <v>1514.8000000000002</v>
      </c>
    </row>
    <row r="1287" spans="1:5" x14ac:dyDescent="0.2">
      <c r="A1287" s="11" t="s">
        <v>86</v>
      </c>
      <c r="B1287" s="11" t="s">
        <v>1258</v>
      </c>
      <c r="C1287" s="12">
        <v>1</v>
      </c>
      <c r="D1287" s="42">
        <v>16980</v>
      </c>
      <c r="E1287" s="40">
        <f>D1287*0.3</f>
        <v>5094</v>
      </c>
    </row>
    <row r="1288" spans="1:5" x14ac:dyDescent="0.2">
      <c r="A1288" s="11" t="s">
        <v>1268</v>
      </c>
      <c r="B1288" s="11" t="s">
        <v>1258</v>
      </c>
      <c r="C1288" s="12">
        <v>14</v>
      </c>
      <c r="D1288" s="42">
        <v>1120</v>
      </c>
      <c r="E1288" s="40">
        <f>D1288*0.3</f>
        <v>336</v>
      </c>
    </row>
    <row r="1289" spans="1:5" x14ac:dyDescent="0.2">
      <c r="A1289" s="11" t="s">
        <v>1269</v>
      </c>
      <c r="B1289" s="11" t="s">
        <v>1258</v>
      </c>
      <c r="C1289" s="12">
        <v>13</v>
      </c>
      <c r="D1289" s="42">
        <v>1220</v>
      </c>
      <c r="E1289" s="40">
        <f>D1289*0.3</f>
        <v>366</v>
      </c>
    </row>
    <row r="1290" spans="1:5" x14ac:dyDescent="0.2">
      <c r="A1290" s="11" t="s">
        <v>1267</v>
      </c>
      <c r="B1290" s="11" t="s">
        <v>1258</v>
      </c>
      <c r="C1290" s="12">
        <v>15</v>
      </c>
      <c r="D1290" s="42">
        <v>1240</v>
      </c>
      <c r="E1290" s="40">
        <f>D1290*0.3</f>
        <v>372</v>
      </c>
    </row>
    <row r="1291" spans="1:5" x14ac:dyDescent="0.2">
      <c r="A1291" s="36"/>
      <c r="B1291" s="36"/>
      <c r="C1291" s="37"/>
      <c r="D1291" s="46"/>
      <c r="E1291" s="47"/>
    </row>
    <row r="1292" spans="1:5" x14ac:dyDescent="0.2">
      <c r="A1292" s="51" t="s">
        <v>588</v>
      </c>
      <c r="B1292" s="51"/>
      <c r="C1292" s="51"/>
      <c r="D1292" s="51"/>
      <c r="E1292" s="51"/>
    </row>
    <row r="1293" spans="1:5" x14ac:dyDescent="0.2">
      <c r="A1293" s="9" t="s">
        <v>2141</v>
      </c>
      <c r="B1293" s="9" t="s">
        <v>1630</v>
      </c>
      <c r="C1293" s="18" t="s">
        <v>1</v>
      </c>
      <c r="D1293" s="43" t="s">
        <v>1986</v>
      </c>
      <c r="E1293" s="39" t="s">
        <v>1987</v>
      </c>
    </row>
    <row r="1294" spans="1:5" x14ac:dyDescent="0.2">
      <c r="A1294" s="11" t="s">
        <v>589</v>
      </c>
      <c r="B1294" s="11" t="s">
        <v>1348</v>
      </c>
      <c r="C1294" s="12">
        <v>1</v>
      </c>
      <c r="D1294" s="42">
        <v>24286</v>
      </c>
      <c r="E1294" s="40">
        <f>D1294*0.4</f>
        <v>9714.4</v>
      </c>
    </row>
    <row r="1295" spans="1:5" x14ac:dyDescent="0.2">
      <c r="A1295" s="11" t="s">
        <v>1642</v>
      </c>
      <c r="B1295" s="11" t="s">
        <v>1271</v>
      </c>
      <c r="C1295" s="12">
        <v>1</v>
      </c>
      <c r="D1295" s="42">
        <v>2055</v>
      </c>
      <c r="E1295" s="40">
        <f t="shared" ref="E1295:E1330" si="53">D1295*0.3</f>
        <v>616.5</v>
      </c>
    </row>
    <row r="1296" spans="1:5" x14ac:dyDescent="0.2">
      <c r="A1296" s="11" t="s">
        <v>1643</v>
      </c>
      <c r="B1296" s="11" t="s">
        <v>1271</v>
      </c>
      <c r="C1296" s="12">
        <v>3</v>
      </c>
      <c r="D1296" s="42">
        <v>2585</v>
      </c>
      <c r="E1296" s="40">
        <f t="shared" si="53"/>
        <v>775.5</v>
      </c>
    </row>
    <row r="1297" spans="1:5" x14ac:dyDescent="0.2">
      <c r="A1297" s="11" t="s">
        <v>591</v>
      </c>
      <c r="B1297" s="11" t="s">
        <v>1348</v>
      </c>
      <c r="C1297" s="12">
        <v>1</v>
      </c>
      <c r="D1297" s="42">
        <v>8609</v>
      </c>
      <c r="E1297" s="40">
        <f>D1297*0.4</f>
        <v>3443.6000000000004</v>
      </c>
    </row>
    <row r="1298" spans="1:5" x14ac:dyDescent="0.2">
      <c r="A1298" s="11" t="s">
        <v>592</v>
      </c>
      <c r="B1298" s="11" t="s">
        <v>1348</v>
      </c>
      <c r="C1298" s="12">
        <v>4</v>
      </c>
      <c r="D1298" s="42">
        <v>7320</v>
      </c>
      <c r="E1298" s="40">
        <f>D1298*0.4</f>
        <v>2928</v>
      </c>
    </row>
    <row r="1299" spans="1:5" x14ac:dyDescent="0.2">
      <c r="A1299" s="11" t="s">
        <v>593</v>
      </c>
      <c r="B1299" s="11" t="s">
        <v>1348</v>
      </c>
      <c r="C1299" s="12">
        <v>1</v>
      </c>
      <c r="D1299" s="42">
        <v>14525</v>
      </c>
      <c r="E1299" s="40">
        <f>D1299*0.4</f>
        <v>5810</v>
      </c>
    </row>
    <row r="1300" spans="1:5" x14ac:dyDescent="0.2">
      <c r="A1300" s="11" t="s">
        <v>594</v>
      </c>
      <c r="B1300" s="11" t="s">
        <v>1348</v>
      </c>
      <c r="C1300" s="12">
        <v>11</v>
      </c>
      <c r="D1300" s="42">
        <v>19865</v>
      </c>
      <c r="E1300" s="40">
        <f>D1300*0.4</f>
        <v>7946</v>
      </c>
    </row>
    <row r="1301" spans="1:5" x14ac:dyDescent="0.2">
      <c r="A1301" s="11" t="s">
        <v>595</v>
      </c>
      <c r="B1301" s="11" t="s">
        <v>1348</v>
      </c>
      <c r="C1301" s="12">
        <v>46</v>
      </c>
      <c r="D1301" s="42">
        <v>8790</v>
      </c>
      <c r="E1301" s="40">
        <f>D1301*0.4</f>
        <v>3516</v>
      </c>
    </row>
    <row r="1302" spans="1:5" x14ac:dyDescent="0.2">
      <c r="A1302" s="11" t="s">
        <v>1645</v>
      </c>
      <c r="B1302" s="11" t="s">
        <v>1644</v>
      </c>
      <c r="C1302" s="12">
        <v>2</v>
      </c>
      <c r="D1302" s="42">
        <v>8513</v>
      </c>
      <c r="E1302" s="40">
        <f t="shared" si="53"/>
        <v>2553.9</v>
      </c>
    </row>
    <row r="1303" spans="1:5" x14ac:dyDescent="0.2">
      <c r="A1303" s="11" t="s">
        <v>596</v>
      </c>
      <c r="B1303" s="11" t="s">
        <v>1348</v>
      </c>
      <c r="C1303" s="12">
        <v>13</v>
      </c>
      <c r="D1303" s="42">
        <v>14402</v>
      </c>
      <c r="E1303" s="40">
        <f>D1303*0.4</f>
        <v>5760.8</v>
      </c>
    </row>
    <row r="1304" spans="1:5" x14ac:dyDescent="0.2">
      <c r="A1304" s="11" t="s">
        <v>597</v>
      </c>
      <c r="B1304" s="11" t="s">
        <v>1348</v>
      </c>
      <c r="C1304" s="12">
        <v>3</v>
      </c>
      <c r="D1304" s="42">
        <v>21419</v>
      </c>
      <c r="E1304" s="40">
        <f>D1304*0.4</f>
        <v>8567.6</v>
      </c>
    </row>
    <row r="1305" spans="1:5" x14ac:dyDescent="0.2">
      <c r="A1305" s="11" t="s">
        <v>1992</v>
      </c>
      <c r="B1305" s="11" t="s">
        <v>1348</v>
      </c>
      <c r="C1305" s="12">
        <v>4</v>
      </c>
      <c r="D1305" s="42">
        <v>5711</v>
      </c>
      <c r="E1305" s="40">
        <f>D1305*0.4</f>
        <v>2284.4</v>
      </c>
    </row>
    <row r="1306" spans="1:5" x14ac:dyDescent="0.2">
      <c r="A1306" s="11" t="s">
        <v>1646</v>
      </c>
      <c r="B1306" s="11" t="s">
        <v>1271</v>
      </c>
      <c r="C1306" s="12">
        <v>1</v>
      </c>
      <c r="D1306" s="42">
        <v>1110</v>
      </c>
      <c r="E1306" s="40">
        <f t="shared" si="53"/>
        <v>333</v>
      </c>
    </row>
    <row r="1307" spans="1:5" x14ac:dyDescent="0.2">
      <c r="A1307" s="11" t="s">
        <v>1648</v>
      </c>
      <c r="B1307" s="11" t="s">
        <v>1647</v>
      </c>
      <c r="C1307" s="12">
        <v>3</v>
      </c>
      <c r="D1307" s="42">
        <v>4286</v>
      </c>
      <c r="E1307" s="40">
        <f t="shared" si="53"/>
        <v>1285.8</v>
      </c>
    </row>
    <row r="1308" spans="1:5" x14ac:dyDescent="0.2">
      <c r="A1308" s="11" t="s">
        <v>599</v>
      </c>
      <c r="B1308" s="11" t="s">
        <v>1348</v>
      </c>
      <c r="C1308" s="12">
        <v>1</v>
      </c>
      <c r="D1308" s="42">
        <v>4654</v>
      </c>
      <c r="E1308" s="40">
        <f>D1308*0.4</f>
        <v>1861.6000000000001</v>
      </c>
    </row>
    <row r="1309" spans="1:5" x14ac:dyDescent="0.2">
      <c r="A1309" s="11" t="s">
        <v>1649</v>
      </c>
      <c r="B1309" s="11" t="s">
        <v>1271</v>
      </c>
      <c r="C1309" s="12">
        <v>3</v>
      </c>
      <c r="D1309" s="42">
        <v>1745</v>
      </c>
      <c r="E1309" s="40">
        <f t="shared" si="53"/>
        <v>523.5</v>
      </c>
    </row>
    <row r="1310" spans="1:5" x14ac:dyDescent="0.2">
      <c r="A1310" s="11" t="s">
        <v>1650</v>
      </c>
      <c r="B1310" s="11" t="s">
        <v>1651</v>
      </c>
      <c r="C1310" s="12">
        <v>2</v>
      </c>
      <c r="D1310" s="42">
        <v>5960</v>
      </c>
      <c r="E1310" s="40">
        <f t="shared" si="53"/>
        <v>1788</v>
      </c>
    </row>
    <row r="1311" spans="1:5" x14ac:dyDescent="0.2">
      <c r="A1311" s="11" t="s">
        <v>600</v>
      </c>
      <c r="B1311" s="11" t="s">
        <v>1348</v>
      </c>
      <c r="C1311" s="12">
        <v>1</v>
      </c>
      <c r="D1311" s="42">
        <v>9591</v>
      </c>
      <c r="E1311" s="40">
        <f>D1311*0.4</f>
        <v>3836.4</v>
      </c>
    </row>
    <row r="1312" spans="1:5" x14ac:dyDescent="0.2">
      <c r="A1312" s="11" t="s">
        <v>1652</v>
      </c>
      <c r="B1312" s="11" t="s">
        <v>1271</v>
      </c>
      <c r="C1312" s="12">
        <v>1</v>
      </c>
      <c r="D1312" s="42">
        <v>5262</v>
      </c>
      <c r="E1312" s="40">
        <f t="shared" si="53"/>
        <v>1578.6</v>
      </c>
    </row>
    <row r="1313" spans="1:5" x14ac:dyDescent="0.2">
      <c r="A1313" s="11" t="s">
        <v>1653</v>
      </c>
      <c r="B1313" s="11" t="s">
        <v>1271</v>
      </c>
      <c r="C1313" s="12">
        <v>1</v>
      </c>
      <c r="D1313" s="42">
        <v>2529</v>
      </c>
      <c r="E1313" s="40">
        <f t="shared" si="53"/>
        <v>758.69999999999993</v>
      </c>
    </row>
    <row r="1314" spans="1:5" x14ac:dyDescent="0.2">
      <c r="A1314" s="11" t="s">
        <v>604</v>
      </c>
      <c r="B1314" s="11" t="s">
        <v>1348</v>
      </c>
      <c r="C1314" s="12">
        <v>8</v>
      </c>
      <c r="D1314" s="42">
        <v>9690</v>
      </c>
      <c r="E1314" s="40">
        <f>D1314*0.4</f>
        <v>3876</v>
      </c>
    </row>
    <row r="1315" spans="1:5" x14ac:dyDescent="0.2">
      <c r="A1315" s="11" t="s">
        <v>605</v>
      </c>
      <c r="B1315" s="11" t="s">
        <v>1348</v>
      </c>
      <c r="C1315" s="12">
        <v>1</v>
      </c>
      <c r="D1315" s="42">
        <v>12186</v>
      </c>
      <c r="E1315" s="40">
        <f>D1315*0.4</f>
        <v>4874.4000000000005</v>
      </c>
    </row>
    <row r="1316" spans="1:5" x14ac:dyDescent="0.2">
      <c r="A1316" s="11" t="s">
        <v>1654</v>
      </c>
      <c r="B1316" s="11" t="s">
        <v>1271</v>
      </c>
      <c r="C1316" s="12">
        <v>1</v>
      </c>
      <c r="D1316" s="42">
        <v>5247</v>
      </c>
      <c r="E1316" s="40">
        <f t="shared" si="53"/>
        <v>1574.1</v>
      </c>
    </row>
    <row r="1317" spans="1:5" x14ac:dyDescent="0.2">
      <c r="A1317" s="11" t="s">
        <v>606</v>
      </c>
      <c r="B1317" s="11" t="s">
        <v>1348</v>
      </c>
      <c r="C1317" s="12">
        <v>4</v>
      </c>
      <c r="D1317" s="42">
        <v>3521</v>
      </c>
      <c r="E1317" s="40">
        <f>D1317*0.4</f>
        <v>1408.4</v>
      </c>
    </row>
    <row r="1318" spans="1:5" x14ac:dyDescent="0.2">
      <c r="A1318" s="11" t="s">
        <v>607</v>
      </c>
      <c r="B1318" s="11" t="s">
        <v>1348</v>
      </c>
      <c r="C1318" s="12">
        <v>3</v>
      </c>
      <c r="D1318" s="42">
        <v>17721</v>
      </c>
      <c r="E1318" s="40">
        <f>D1318*0.4</f>
        <v>7088.4000000000005</v>
      </c>
    </row>
    <row r="1319" spans="1:5" x14ac:dyDescent="0.2">
      <c r="A1319" s="11" t="s">
        <v>608</v>
      </c>
      <c r="B1319" s="11" t="s">
        <v>1348</v>
      </c>
      <c r="C1319" s="12">
        <v>1</v>
      </c>
      <c r="D1319" s="42">
        <v>14300</v>
      </c>
      <c r="E1319" s="40">
        <f>D1319*0.4</f>
        <v>5720</v>
      </c>
    </row>
    <row r="1320" spans="1:5" x14ac:dyDescent="0.2">
      <c r="A1320" s="11" t="s">
        <v>1655</v>
      </c>
      <c r="B1320" s="11" t="s">
        <v>1271</v>
      </c>
      <c r="C1320" s="12">
        <v>1</v>
      </c>
      <c r="D1320" s="42">
        <v>1903</v>
      </c>
      <c r="E1320" s="40">
        <f t="shared" si="53"/>
        <v>570.9</v>
      </c>
    </row>
    <row r="1321" spans="1:5" x14ac:dyDescent="0.2">
      <c r="A1321" s="11" t="s">
        <v>609</v>
      </c>
      <c r="B1321" s="11" t="s">
        <v>1348</v>
      </c>
      <c r="C1321" s="12">
        <v>6</v>
      </c>
      <c r="D1321" s="42">
        <v>4040</v>
      </c>
      <c r="E1321" s="40">
        <f>D1321*0.4</f>
        <v>1616</v>
      </c>
    </row>
    <row r="1322" spans="1:5" x14ac:dyDescent="0.2">
      <c r="A1322" s="11"/>
      <c r="B1322" s="11"/>
      <c r="C1322" s="12"/>
      <c r="D1322" s="42"/>
      <c r="E1322" s="40"/>
    </row>
    <row r="1323" spans="1:5" x14ac:dyDescent="0.2">
      <c r="A1323" s="9" t="s">
        <v>2144</v>
      </c>
      <c r="B1323" s="9" t="s">
        <v>1630</v>
      </c>
      <c r="C1323" s="18" t="s">
        <v>1</v>
      </c>
      <c r="D1323" s="43" t="s">
        <v>1986</v>
      </c>
      <c r="E1323" s="39" t="s">
        <v>1987</v>
      </c>
    </row>
    <row r="1324" spans="1:5" x14ac:dyDescent="0.2">
      <c r="A1324" s="11" t="s">
        <v>598</v>
      </c>
      <c r="B1324" s="11" t="s">
        <v>1348</v>
      </c>
      <c r="C1324" s="12">
        <v>4</v>
      </c>
      <c r="D1324" s="42">
        <v>3703</v>
      </c>
      <c r="E1324" s="40">
        <f t="shared" si="53"/>
        <v>1110.8999999999999</v>
      </c>
    </row>
    <row r="1325" spans="1:5" x14ac:dyDescent="0.2">
      <c r="A1325" s="11" t="s">
        <v>601</v>
      </c>
      <c r="B1325" s="11" t="s">
        <v>1348</v>
      </c>
      <c r="C1325" s="12">
        <v>5</v>
      </c>
      <c r="D1325" s="42">
        <v>2828</v>
      </c>
      <c r="E1325" s="40">
        <f t="shared" si="53"/>
        <v>848.4</v>
      </c>
    </row>
    <row r="1326" spans="1:5" x14ac:dyDescent="0.2">
      <c r="A1326" s="11" t="s">
        <v>603</v>
      </c>
      <c r="B1326" s="11" t="s">
        <v>1348</v>
      </c>
      <c r="C1326" s="12">
        <v>2</v>
      </c>
      <c r="D1326" s="42">
        <v>2828</v>
      </c>
      <c r="E1326" s="40">
        <f t="shared" si="53"/>
        <v>848.4</v>
      </c>
    </row>
    <row r="1327" spans="1:5" x14ac:dyDescent="0.2">
      <c r="A1327" s="11"/>
      <c r="B1327" s="11"/>
      <c r="C1327" s="12"/>
      <c r="D1327" s="42"/>
      <c r="E1327" s="40"/>
    </row>
    <row r="1328" spans="1:5" x14ac:dyDescent="0.2">
      <c r="A1328" s="9" t="s">
        <v>2145</v>
      </c>
      <c r="B1328" s="9" t="s">
        <v>1630</v>
      </c>
      <c r="C1328" s="18" t="s">
        <v>1</v>
      </c>
      <c r="D1328" s="43" t="s">
        <v>1986</v>
      </c>
      <c r="E1328" s="39" t="s">
        <v>1987</v>
      </c>
    </row>
    <row r="1329" spans="1:5" x14ac:dyDescent="0.2">
      <c r="A1329" s="11" t="s">
        <v>602</v>
      </c>
      <c r="B1329" s="11" t="s">
        <v>1348</v>
      </c>
      <c r="C1329" s="12">
        <v>2</v>
      </c>
      <c r="D1329" s="42">
        <v>2905</v>
      </c>
      <c r="E1329" s="40">
        <f t="shared" si="53"/>
        <v>871.5</v>
      </c>
    </row>
    <row r="1330" spans="1:5" x14ac:dyDescent="0.2">
      <c r="A1330" s="11" t="s">
        <v>590</v>
      </c>
      <c r="B1330" s="11" t="s">
        <v>1348</v>
      </c>
      <c r="C1330" s="12">
        <v>16</v>
      </c>
      <c r="D1330" s="42">
        <v>6600</v>
      </c>
      <c r="E1330" s="40">
        <f t="shared" si="53"/>
        <v>1980</v>
      </c>
    </row>
    <row r="1332" spans="1:5" x14ac:dyDescent="0.2">
      <c r="A1332" s="53" t="s">
        <v>610</v>
      </c>
      <c r="B1332" s="53"/>
      <c r="C1332" s="53"/>
      <c r="D1332" s="53"/>
      <c r="E1332" s="53"/>
    </row>
    <row r="1333" spans="1:5" x14ac:dyDescent="0.2">
      <c r="A1333" s="9" t="s">
        <v>2146</v>
      </c>
      <c r="B1333" s="9" t="s">
        <v>1630</v>
      </c>
      <c r="C1333" s="10" t="s">
        <v>1</v>
      </c>
      <c r="D1333" s="42" t="s">
        <v>1986</v>
      </c>
      <c r="E1333" s="40" t="s">
        <v>1987</v>
      </c>
    </row>
    <row r="1334" spans="1:5" x14ac:dyDescent="0.2">
      <c r="A1334" s="11" t="s">
        <v>1658</v>
      </c>
      <c r="B1334" s="11" t="s">
        <v>1656</v>
      </c>
      <c r="C1334" s="12">
        <v>1</v>
      </c>
      <c r="D1334" s="42">
        <v>863</v>
      </c>
      <c r="E1334" s="40">
        <f>D1334*0.5</f>
        <v>431.5</v>
      </c>
    </row>
    <row r="1335" spans="1:5" x14ac:dyDescent="0.2">
      <c r="A1335" s="11" t="s">
        <v>1659</v>
      </c>
      <c r="B1335" s="11" t="s">
        <v>1260</v>
      </c>
      <c r="C1335" s="12">
        <v>7</v>
      </c>
      <c r="D1335" s="42">
        <v>1085</v>
      </c>
      <c r="E1335" s="40">
        <f t="shared" ref="E1335:E1354" si="54">D1335*0.5</f>
        <v>542.5</v>
      </c>
    </row>
    <row r="1336" spans="1:5" x14ac:dyDescent="0.2">
      <c r="A1336" s="11" t="s">
        <v>1660</v>
      </c>
      <c r="B1336" s="11" t="s">
        <v>1656</v>
      </c>
      <c r="C1336" s="12">
        <v>2</v>
      </c>
      <c r="D1336" s="42">
        <v>1070</v>
      </c>
      <c r="E1336" s="40">
        <f t="shared" si="54"/>
        <v>535</v>
      </c>
    </row>
    <row r="1337" spans="1:5" x14ac:dyDescent="0.2">
      <c r="A1337" s="11" t="s">
        <v>1661</v>
      </c>
      <c r="B1337" s="11" t="s">
        <v>1260</v>
      </c>
      <c r="C1337" s="12">
        <v>1</v>
      </c>
      <c r="D1337" s="42">
        <v>5734</v>
      </c>
      <c r="E1337" s="40">
        <f t="shared" si="54"/>
        <v>2867</v>
      </c>
    </row>
    <row r="1338" spans="1:5" x14ac:dyDescent="0.2">
      <c r="A1338" s="11" t="s">
        <v>611</v>
      </c>
      <c r="B1338" s="11" t="s">
        <v>1271</v>
      </c>
      <c r="C1338" s="12">
        <v>2</v>
      </c>
      <c r="D1338" s="42">
        <v>208</v>
      </c>
      <c r="E1338" s="40">
        <f t="shared" si="54"/>
        <v>104</v>
      </c>
    </row>
    <row r="1339" spans="1:5" x14ac:dyDescent="0.2">
      <c r="A1339" s="11" t="s">
        <v>1993</v>
      </c>
      <c r="B1339" s="11"/>
      <c r="C1339" s="12">
        <v>2</v>
      </c>
      <c r="D1339" s="42">
        <v>208</v>
      </c>
      <c r="E1339" s="40">
        <f t="shared" si="54"/>
        <v>104</v>
      </c>
    </row>
    <row r="1340" spans="1:5" x14ac:dyDescent="0.2">
      <c r="A1340" s="11" t="s">
        <v>612</v>
      </c>
      <c r="B1340" s="11"/>
      <c r="C1340" s="12">
        <v>1</v>
      </c>
      <c r="D1340" s="42">
        <v>281</v>
      </c>
      <c r="E1340" s="40">
        <f t="shared" si="54"/>
        <v>140.5</v>
      </c>
    </row>
    <row r="1341" spans="1:5" x14ac:dyDescent="0.2">
      <c r="A1341" s="11" t="s">
        <v>1662</v>
      </c>
      <c r="B1341" s="11" t="s">
        <v>1271</v>
      </c>
      <c r="C1341" s="12">
        <v>8</v>
      </c>
      <c r="D1341" s="42">
        <v>416</v>
      </c>
      <c r="E1341" s="40">
        <f t="shared" si="54"/>
        <v>208</v>
      </c>
    </row>
    <row r="1342" spans="1:5" x14ac:dyDescent="0.2">
      <c r="A1342" s="11" t="s">
        <v>1663</v>
      </c>
      <c r="B1342" s="11" t="s">
        <v>1271</v>
      </c>
      <c r="C1342" s="12">
        <v>2</v>
      </c>
      <c r="D1342" s="42">
        <v>610</v>
      </c>
      <c r="E1342" s="40">
        <f t="shared" si="54"/>
        <v>305</v>
      </c>
    </row>
    <row r="1343" spans="1:5" x14ac:dyDescent="0.2">
      <c r="A1343" s="11" t="s">
        <v>1664</v>
      </c>
      <c r="B1343" s="11" t="s">
        <v>1651</v>
      </c>
      <c r="C1343" s="12">
        <v>21</v>
      </c>
      <c r="D1343" s="42">
        <v>795</v>
      </c>
      <c r="E1343" s="40">
        <f t="shared" si="54"/>
        <v>397.5</v>
      </c>
    </row>
    <row r="1344" spans="1:5" x14ac:dyDescent="0.2">
      <c r="A1344" s="11" t="s">
        <v>1665</v>
      </c>
      <c r="B1344" s="11" t="s">
        <v>1271</v>
      </c>
      <c r="C1344" s="12">
        <v>2</v>
      </c>
      <c r="D1344" s="42">
        <v>705</v>
      </c>
      <c r="E1344" s="40">
        <f t="shared" si="54"/>
        <v>352.5</v>
      </c>
    </row>
    <row r="1345" spans="1:5" x14ac:dyDescent="0.2">
      <c r="A1345" s="11" t="s">
        <v>1666</v>
      </c>
      <c r="B1345" s="11" t="s">
        <v>1271</v>
      </c>
      <c r="C1345" s="12">
        <v>1</v>
      </c>
      <c r="D1345" s="42">
        <v>863</v>
      </c>
      <c r="E1345" s="40">
        <f t="shared" si="54"/>
        <v>431.5</v>
      </c>
    </row>
    <row r="1346" spans="1:5" x14ac:dyDescent="0.2">
      <c r="A1346" s="11" t="s">
        <v>1667</v>
      </c>
      <c r="B1346" s="11" t="s">
        <v>1271</v>
      </c>
      <c r="C1346" s="12">
        <v>2</v>
      </c>
      <c r="D1346" s="42">
        <v>770</v>
      </c>
      <c r="E1346" s="40">
        <f t="shared" si="54"/>
        <v>385</v>
      </c>
    </row>
    <row r="1347" spans="1:5" x14ac:dyDescent="0.2">
      <c r="A1347" s="11" t="s">
        <v>1668</v>
      </c>
      <c r="B1347" s="11" t="s">
        <v>1271</v>
      </c>
      <c r="C1347" s="12">
        <v>2</v>
      </c>
      <c r="D1347" s="42">
        <v>1779</v>
      </c>
      <c r="E1347" s="40">
        <f t="shared" si="54"/>
        <v>889.5</v>
      </c>
    </row>
    <row r="1348" spans="1:5" x14ac:dyDescent="0.2">
      <c r="A1348" s="11" t="s">
        <v>1669</v>
      </c>
      <c r="B1348" s="11" t="s">
        <v>1271</v>
      </c>
      <c r="C1348" s="12">
        <v>12</v>
      </c>
      <c r="D1348" s="42">
        <v>135</v>
      </c>
      <c r="E1348" s="40">
        <f t="shared" si="54"/>
        <v>67.5</v>
      </c>
    </row>
    <row r="1349" spans="1:5" x14ac:dyDescent="0.2">
      <c r="A1349" s="11" t="s">
        <v>1671</v>
      </c>
      <c r="B1349" s="11" t="s">
        <v>1260</v>
      </c>
      <c r="C1349" s="12">
        <v>2</v>
      </c>
      <c r="D1349" s="42">
        <v>2785</v>
      </c>
      <c r="E1349" s="40">
        <f t="shared" si="54"/>
        <v>1392.5</v>
      </c>
    </row>
    <row r="1350" spans="1:5" x14ac:dyDescent="0.2">
      <c r="A1350" s="11" t="s">
        <v>1672</v>
      </c>
      <c r="B1350" s="11" t="s">
        <v>1260</v>
      </c>
      <c r="C1350" s="12">
        <v>5</v>
      </c>
      <c r="D1350" s="42">
        <v>445</v>
      </c>
      <c r="E1350" s="40">
        <f t="shared" si="54"/>
        <v>222.5</v>
      </c>
    </row>
    <row r="1351" spans="1:5" x14ac:dyDescent="0.2">
      <c r="A1351" s="11" t="s">
        <v>1673</v>
      </c>
      <c r="B1351" s="11" t="s">
        <v>1656</v>
      </c>
      <c r="C1351" s="12">
        <v>1</v>
      </c>
      <c r="D1351" s="42">
        <v>194</v>
      </c>
      <c r="E1351" s="40">
        <f t="shared" si="54"/>
        <v>97</v>
      </c>
    </row>
    <row r="1352" spans="1:5" x14ac:dyDescent="0.2">
      <c r="A1352" s="11" t="s">
        <v>1673</v>
      </c>
      <c r="B1352" s="11" t="s">
        <v>1657</v>
      </c>
      <c r="C1352" s="12">
        <v>10</v>
      </c>
      <c r="D1352" s="42">
        <v>194</v>
      </c>
      <c r="E1352" s="40">
        <f t="shared" si="54"/>
        <v>97</v>
      </c>
    </row>
    <row r="1353" spans="1:5" x14ac:dyDescent="0.2">
      <c r="A1353" s="11" t="s">
        <v>1675</v>
      </c>
      <c r="B1353" s="11" t="s">
        <v>1271</v>
      </c>
      <c r="C1353" s="12">
        <v>1</v>
      </c>
      <c r="D1353" s="42">
        <v>353</v>
      </c>
      <c r="E1353" s="40">
        <f t="shared" si="54"/>
        <v>176.5</v>
      </c>
    </row>
    <row r="1354" spans="1:5" x14ac:dyDescent="0.2">
      <c r="A1354" s="11" t="s">
        <v>1676</v>
      </c>
      <c r="B1354" s="11" t="s">
        <v>1260</v>
      </c>
      <c r="C1354" s="12">
        <v>1</v>
      </c>
      <c r="D1354" s="42">
        <v>562</v>
      </c>
      <c r="E1354" s="40">
        <f t="shared" si="54"/>
        <v>281</v>
      </c>
    </row>
    <row r="1355" spans="1:5" x14ac:dyDescent="0.2">
      <c r="A1355" s="36"/>
      <c r="B1355" s="36"/>
      <c r="C1355" s="37"/>
      <c r="D1355" s="46"/>
      <c r="E1355" s="47"/>
    </row>
    <row r="1356" spans="1:5" s="46" customFormat="1" x14ac:dyDescent="0.2">
      <c r="A1356" s="51" t="s">
        <v>4</v>
      </c>
      <c r="B1356" s="51"/>
      <c r="C1356" s="51"/>
      <c r="D1356" s="51"/>
      <c r="E1356" s="51"/>
    </row>
    <row r="1357" spans="1:5" x14ac:dyDescent="0.2">
      <c r="A1357" s="9" t="s">
        <v>2105</v>
      </c>
      <c r="B1357" s="9" t="s">
        <v>1257</v>
      </c>
      <c r="C1357" s="18" t="s">
        <v>1</v>
      </c>
      <c r="D1357" s="43" t="s">
        <v>1986</v>
      </c>
      <c r="E1357" s="39" t="s">
        <v>1987</v>
      </c>
    </row>
    <row r="1358" spans="1:5" x14ac:dyDescent="0.2">
      <c r="A1358" s="11" t="s">
        <v>1244</v>
      </c>
      <c r="B1358" s="11" t="s">
        <v>1258</v>
      </c>
      <c r="C1358" s="12">
        <v>1</v>
      </c>
      <c r="D1358" s="42">
        <v>1254</v>
      </c>
      <c r="E1358" s="40">
        <f t="shared" ref="E1358:E1397" si="55">D1358*0.4</f>
        <v>501.6</v>
      </c>
    </row>
    <row r="1359" spans="1:5" x14ac:dyDescent="0.2">
      <c r="A1359" s="11" t="s">
        <v>31</v>
      </c>
      <c r="B1359" s="11" t="s">
        <v>1258</v>
      </c>
      <c r="C1359" s="12">
        <v>2</v>
      </c>
      <c r="D1359" s="42">
        <v>711</v>
      </c>
      <c r="E1359" s="40">
        <f t="shared" si="55"/>
        <v>284.40000000000003</v>
      </c>
    </row>
    <row r="1360" spans="1:5" x14ac:dyDescent="0.2">
      <c r="A1360" s="11" t="s">
        <v>32</v>
      </c>
      <c r="B1360" s="11" t="s">
        <v>1258</v>
      </c>
      <c r="C1360" s="12">
        <v>1</v>
      </c>
      <c r="D1360" s="42">
        <v>723</v>
      </c>
      <c r="E1360" s="40">
        <f t="shared" si="55"/>
        <v>289.2</v>
      </c>
    </row>
    <row r="1361" spans="1:5" x14ac:dyDescent="0.2">
      <c r="A1361" s="11" t="s">
        <v>35</v>
      </c>
      <c r="B1361" s="11" t="s">
        <v>1258</v>
      </c>
      <c r="C1361" s="12">
        <v>1</v>
      </c>
      <c r="D1361" s="42">
        <v>783</v>
      </c>
      <c r="E1361" s="40">
        <f t="shared" si="55"/>
        <v>313.20000000000005</v>
      </c>
    </row>
    <row r="1362" spans="1:5" x14ac:dyDescent="0.2">
      <c r="A1362" s="11" t="s">
        <v>1238</v>
      </c>
      <c r="B1362" s="11" t="s">
        <v>1258</v>
      </c>
      <c r="C1362" s="12">
        <v>1</v>
      </c>
      <c r="D1362" s="42">
        <v>918</v>
      </c>
      <c r="E1362" s="40">
        <f t="shared" si="55"/>
        <v>367.20000000000005</v>
      </c>
    </row>
    <row r="1363" spans="1:5" x14ac:dyDescent="0.2">
      <c r="A1363" s="4"/>
      <c r="B1363" s="4"/>
      <c r="C1363" s="5"/>
    </row>
    <row r="1364" spans="1:5" x14ac:dyDescent="0.2">
      <c r="A1364" s="9" t="s">
        <v>2109</v>
      </c>
      <c r="B1364" s="9" t="s">
        <v>1257</v>
      </c>
      <c r="C1364" s="18" t="s">
        <v>1</v>
      </c>
      <c r="D1364" s="43" t="s">
        <v>1986</v>
      </c>
      <c r="E1364" s="39" t="s">
        <v>1987</v>
      </c>
    </row>
    <row r="1365" spans="1:5" x14ac:dyDescent="0.2">
      <c r="A1365" s="11" t="s">
        <v>6</v>
      </c>
      <c r="B1365" s="11" t="s">
        <v>1258</v>
      </c>
      <c r="C1365" s="12">
        <v>2</v>
      </c>
      <c r="D1365" s="42">
        <v>1783</v>
      </c>
      <c r="E1365" s="40">
        <f>D1365*0.4</f>
        <v>713.2</v>
      </c>
    </row>
    <row r="1366" spans="1:5" x14ac:dyDescent="0.2">
      <c r="A1366" s="11" t="s">
        <v>9</v>
      </c>
      <c r="B1366" s="11" t="s">
        <v>1258</v>
      </c>
      <c r="C1366" s="12">
        <v>1</v>
      </c>
      <c r="D1366" s="42">
        <v>2423</v>
      </c>
      <c r="E1366" s="40">
        <f t="shared" ref="E1366:E1371" si="56">D1366*0.4</f>
        <v>969.2</v>
      </c>
    </row>
    <row r="1367" spans="1:5" x14ac:dyDescent="0.2">
      <c r="A1367" s="11" t="s">
        <v>14</v>
      </c>
      <c r="B1367" s="11" t="s">
        <v>1258</v>
      </c>
      <c r="C1367" s="12">
        <v>13</v>
      </c>
      <c r="D1367" s="42">
        <v>2995</v>
      </c>
      <c r="E1367" s="40">
        <f t="shared" si="56"/>
        <v>1198</v>
      </c>
    </row>
    <row r="1368" spans="1:5" x14ac:dyDescent="0.2">
      <c r="A1368" s="11" t="s">
        <v>20</v>
      </c>
      <c r="B1368" s="11" t="s">
        <v>1258</v>
      </c>
      <c r="C1368" s="12">
        <v>3</v>
      </c>
      <c r="D1368" s="42">
        <v>4147</v>
      </c>
      <c r="E1368" s="40">
        <f t="shared" si="56"/>
        <v>1658.8000000000002</v>
      </c>
    </row>
    <row r="1369" spans="1:5" x14ac:dyDescent="0.2">
      <c r="A1369" s="11" t="s">
        <v>21</v>
      </c>
      <c r="B1369" s="11" t="s">
        <v>1258</v>
      </c>
      <c r="C1369" s="12">
        <v>1</v>
      </c>
      <c r="D1369" s="42">
        <v>4345</v>
      </c>
      <c r="E1369" s="40">
        <f t="shared" si="56"/>
        <v>1738</v>
      </c>
    </row>
    <row r="1370" spans="1:5" x14ac:dyDescent="0.2">
      <c r="A1370" s="11" t="s">
        <v>24</v>
      </c>
      <c r="B1370" s="11" t="s">
        <v>1258</v>
      </c>
      <c r="C1370" s="12">
        <v>3</v>
      </c>
      <c r="D1370" s="42">
        <v>4991</v>
      </c>
      <c r="E1370" s="40">
        <f t="shared" si="56"/>
        <v>1996.4</v>
      </c>
    </row>
    <row r="1371" spans="1:5" x14ac:dyDescent="0.2">
      <c r="A1371" s="11" t="s">
        <v>27</v>
      </c>
      <c r="B1371" s="11" t="s">
        <v>1258</v>
      </c>
      <c r="C1371" s="12">
        <v>2</v>
      </c>
      <c r="D1371" s="42">
        <v>6333</v>
      </c>
      <c r="E1371" s="40">
        <f t="shared" si="56"/>
        <v>2533.2000000000003</v>
      </c>
    </row>
    <row r="1372" spans="1:5" x14ac:dyDescent="0.2">
      <c r="A1372" s="4"/>
      <c r="B1372" s="4"/>
      <c r="C1372" s="5"/>
    </row>
    <row r="1373" spans="1:5" x14ac:dyDescent="0.2">
      <c r="A1373" s="9" t="s">
        <v>2107</v>
      </c>
      <c r="B1373" s="9" t="s">
        <v>1257</v>
      </c>
      <c r="C1373" s="18" t="s">
        <v>1</v>
      </c>
      <c r="D1373" s="43" t="s">
        <v>1986</v>
      </c>
      <c r="E1373" s="39" t="s">
        <v>1987</v>
      </c>
    </row>
    <row r="1374" spans="1:5" x14ac:dyDescent="0.2">
      <c r="A1374" s="11" t="s">
        <v>1234</v>
      </c>
      <c r="B1374" s="11" t="s">
        <v>1258</v>
      </c>
      <c r="C1374" s="12">
        <v>8</v>
      </c>
      <c r="D1374" s="42">
        <v>2160</v>
      </c>
      <c r="E1374" s="40">
        <f>D1374*0.4</f>
        <v>864</v>
      </c>
    </row>
    <row r="1375" spans="1:5" x14ac:dyDescent="0.2">
      <c r="A1375" s="11" t="s">
        <v>18</v>
      </c>
      <c r="B1375" s="11" t="s">
        <v>1258</v>
      </c>
      <c r="C1375" s="12">
        <v>3</v>
      </c>
      <c r="D1375" s="42">
        <v>3076</v>
      </c>
      <c r="E1375" s="40">
        <f>D1375*0.4</f>
        <v>1230.4000000000001</v>
      </c>
    </row>
    <row r="1376" spans="1:5" x14ac:dyDescent="0.2">
      <c r="A1376" s="11" t="s">
        <v>1240</v>
      </c>
      <c r="B1376" s="11" t="s">
        <v>1258</v>
      </c>
      <c r="C1376" s="12">
        <v>9</v>
      </c>
      <c r="D1376" s="42">
        <v>2006</v>
      </c>
      <c r="E1376" s="40">
        <f>D1376*0.4</f>
        <v>802.40000000000009</v>
      </c>
    </row>
    <row r="1377" spans="1:5" x14ac:dyDescent="0.2">
      <c r="A1377" s="11" t="s">
        <v>1242</v>
      </c>
      <c r="B1377" s="11" t="s">
        <v>1258</v>
      </c>
      <c r="C1377" s="12">
        <v>4</v>
      </c>
      <c r="D1377" s="42">
        <v>2995</v>
      </c>
      <c r="E1377" s="40">
        <f>D1377*0.4</f>
        <v>1198</v>
      </c>
    </row>
    <row r="1378" spans="1:5" x14ac:dyDescent="0.2">
      <c r="A1378" s="4"/>
      <c r="B1378" s="4"/>
      <c r="C1378" s="5"/>
    </row>
    <row r="1379" spans="1:5" x14ac:dyDescent="0.2">
      <c r="A1379" s="9" t="s">
        <v>2106</v>
      </c>
      <c r="B1379" s="9" t="s">
        <v>1257</v>
      </c>
      <c r="C1379" s="18" t="s">
        <v>1</v>
      </c>
      <c r="D1379" s="43" t="s">
        <v>1986</v>
      </c>
      <c r="E1379" s="39" t="s">
        <v>1987</v>
      </c>
    </row>
    <row r="1380" spans="1:5" x14ac:dyDescent="0.2">
      <c r="A1380" s="11" t="s">
        <v>1233</v>
      </c>
      <c r="B1380" s="11" t="s">
        <v>1258</v>
      </c>
      <c r="C1380" s="12">
        <v>5</v>
      </c>
      <c r="D1380" s="42">
        <v>2267</v>
      </c>
      <c r="E1380" s="40">
        <f t="shared" si="55"/>
        <v>906.80000000000007</v>
      </c>
    </row>
    <row r="1381" spans="1:5" x14ac:dyDescent="0.2">
      <c r="A1381" s="11" t="s">
        <v>12</v>
      </c>
      <c r="B1381" s="11" t="s">
        <v>1258</v>
      </c>
      <c r="C1381" s="12">
        <v>1</v>
      </c>
      <c r="D1381" s="42">
        <v>2397</v>
      </c>
      <c r="E1381" s="40">
        <f t="shared" si="55"/>
        <v>958.80000000000007</v>
      </c>
    </row>
    <row r="1382" spans="1:5" x14ac:dyDescent="0.2">
      <c r="A1382" s="11" t="s">
        <v>15</v>
      </c>
      <c r="B1382" s="11" t="s">
        <v>1258</v>
      </c>
      <c r="C1382" s="12">
        <v>6</v>
      </c>
      <c r="D1382" s="42">
        <v>2795</v>
      </c>
      <c r="E1382" s="40">
        <f t="shared" si="55"/>
        <v>1118</v>
      </c>
    </row>
    <row r="1383" spans="1:5" x14ac:dyDescent="0.2">
      <c r="A1383" s="11" t="s">
        <v>17</v>
      </c>
      <c r="B1383" s="11" t="s">
        <v>1258</v>
      </c>
      <c r="C1383" s="12">
        <v>5</v>
      </c>
      <c r="D1383" s="42">
        <v>2795</v>
      </c>
      <c r="E1383" s="40">
        <f t="shared" si="55"/>
        <v>1118</v>
      </c>
    </row>
    <row r="1384" spans="1:5" x14ac:dyDescent="0.2">
      <c r="A1384" s="11" t="s">
        <v>1232</v>
      </c>
      <c r="B1384" s="11" t="s">
        <v>1258</v>
      </c>
      <c r="C1384" s="12">
        <v>1</v>
      </c>
      <c r="D1384" s="42">
        <v>2795</v>
      </c>
      <c r="E1384" s="40">
        <f t="shared" si="55"/>
        <v>1118</v>
      </c>
    </row>
    <row r="1385" spans="1:5" x14ac:dyDescent="0.2">
      <c r="A1385" s="11" t="s">
        <v>1239</v>
      </c>
      <c r="B1385" s="11" t="s">
        <v>1258</v>
      </c>
      <c r="C1385" s="12">
        <v>18</v>
      </c>
      <c r="D1385" s="42">
        <v>2131</v>
      </c>
      <c r="E1385" s="40">
        <f t="shared" si="55"/>
        <v>852.40000000000009</v>
      </c>
    </row>
    <row r="1386" spans="1:5" x14ac:dyDescent="0.2">
      <c r="A1386" s="11" t="s">
        <v>1241</v>
      </c>
      <c r="B1386" s="11" t="s">
        <v>1258</v>
      </c>
      <c r="C1386" s="12">
        <v>4</v>
      </c>
      <c r="D1386" s="42">
        <v>2397</v>
      </c>
      <c r="E1386" s="40">
        <f t="shared" si="55"/>
        <v>958.80000000000007</v>
      </c>
    </row>
    <row r="1387" spans="1:5" x14ac:dyDescent="0.2">
      <c r="A1387" s="11" t="s">
        <v>36</v>
      </c>
      <c r="B1387" s="11" t="s">
        <v>1258</v>
      </c>
      <c r="C1387" s="12">
        <v>4</v>
      </c>
      <c r="D1387" s="42">
        <v>2126</v>
      </c>
      <c r="E1387" s="40">
        <f t="shared" si="55"/>
        <v>850.40000000000009</v>
      </c>
    </row>
    <row r="1388" spans="1:5" x14ac:dyDescent="0.2">
      <c r="A1388" s="4"/>
      <c r="B1388" s="4"/>
      <c r="C1388" s="5"/>
    </row>
    <row r="1389" spans="1:5" x14ac:dyDescent="0.2">
      <c r="A1389" s="9" t="s">
        <v>2108</v>
      </c>
      <c r="B1389" s="9" t="s">
        <v>1257</v>
      </c>
      <c r="C1389" s="18" t="s">
        <v>1</v>
      </c>
      <c r="D1389" s="43" t="s">
        <v>1986</v>
      </c>
      <c r="E1389" s="39" t="s">
        <v>1987</v>
      </c>
    </row>
    <row r="1390" spans="1:5" x14ac:dyDescent="0.2">
      <c r="A1390" s="11" t="s">
        <v>8</v>
      </c>
      <c r="B1390" s="11" t="s">
        <v>1258</v>
      </c>
      <c r="C1390" s="12">
        <v>2</v>
      </c>
      <c r="D1390" s="42">
        <v>2795</v>
      </c>
      <c r="E1390" s="40">
        <f>D1390*0.4</f>
        <v>1118</v>
      </c>
    </row>
    <row r="1391" spans="1:5" x14ac:dyDescent="0.2">
      <c r="A1391" s="11" t="s">
        <v>13</v>
      </c>
      <c r="B1391" s="11" t="s">
        <v>1258</v>
      </c>
      <c r="C1391" s="12">
        <v>6</v>
      </c>
      <c r="D1391" s="42">
        <v>2911</v>
      </c>
      <c r="E1391" s="40">
        <f>D1391*0.4</f>
        <v>1164.4000000000001</v>
      </c>
    </row>
    <row r="1392" spans="1:5" x14ac:dyDescent="0.2">
      <c r="A1392" s="11" t="s">
        <v>26</v>
      </c>
      <c r="B1392" s="11" t="s">
        <v>1258</v>
      </c>
      <c r="C1392" s="12">
        <v>1</v>
      </c>
      <c r="D1392" s="42">
        <v>3234</v>
      </c>
      <c r="E1392" s="40">
        <f>D1392*0.4</f>
        <v>1293.6000000000001</v>
      </c>
    </row>
    <row r="1393" spans="1:5" x14ac:dyDescent="0.2">
      <c r="A1393" s="11" t="s">
        <v>29</v>
      </c>
      <c r="B1393" s="11" t="s">
        <v>1258</v>
      </c>
      <c r="C1393" s="12">
        <v>1</v>
      </c>
      <c r="D1393" s="42">
        <v>5354</v>
      </c>
      <c r="E1393" s="40">
        <f>D1393*0.4</f>
        <v>2141.6</v>
      </c>
    </row>
    <row r="1394" spans="1:5" x14ac:dyDescent="0.2">
      <c r="A1394" s="4"/>
      <c r="B1394" s="4"/>
      <c r="C1394" s="5"/>
    </row>
    <row r="1395" spans="1:5" x14ac:dyDescent="0.2">
      <c r="A1395" s="9" t="s">
        <v>2110</v>
      </c>
      <c r="B1395" s="9" t="s">
        <v>1257</v>
      </c>
      <c r="C1395" s="18" t="s">
        <v>1</v>
      </c>
      <c r="D1395" s="43" t="s">
        <v>1986</v>
      </c>
      <c r="E1395" s="39" t="s">
        <v>1987</v>
      </c>
    </row>
    <row r="1396" spans="1:5" x14ac:dyDescent="0.2">
      <c r="A1396" s="11" t="s">
        <v>33</v>
      </c>
      <c r="B1396" s="11" t="s">
        <v>1258</v>
      </c>
      <c r="C1396" s="12">
        <v>1</v>
      </c>
      <c r="D1396" s="42">
        <v>3120</v>
      </c>
      <c r="E1396" s="40">
        <f t="shared" si="55"/>
        <v>1248</v>
      </c>
    </row>
    <row r="1397" spans="1:5" x14ac:dyDescent="0.2">
      <c r="A1397" s="11" t="s">
        <v>37</v>
      </c>
      <c r="B1397" s="11" t="s">
        <v>1258</v>
      </c>
      <c r="C1397" s="12">
        <v>4</v>
      </c>
      <c r="D1397" s="42">
        <v>2906</v>
      </c>
      <c r="E1397" s="40">
        <f t="shared" si="55"/>
        <v>1162.4000000000001</v>
      </c>
    </row>
    <row r="1399" spans="1:5" x14ac:dyDescent="0.2">
      <c r="A1399" s="9" t="s">
        <v>2104</v>
      </c>
      <c r="B1399" s="9" t="s">
        <v>1257</v>
      </c>
      <c r="C1399" s="18" t="s">
        <v>1</v>
      </c>
      <c r="D1399" s="43" t="s">
        <v>1986</v>
      </c>
      <c r="E1399" s="39" t="s">
        <v>1987</v>
      </c>
    </row>
    <row r="1400" spans="1:5" x14ac:dyDescent="0.2">
      <c r="A1400" s="11" t="s">
        <v>1235</v>
      </c>
      <c r="B1400" s="11" t="s">
        <v>1258</v>
      </c>
      <c r="C1400" s="12">
        <v>4</v>
      </c>
      <c r="D1400" s="42">
        <v>3345</v>
      </c>
      <c r="E1400" s="40">
        <f t="shared" ref="E1400:E1418" si="57">D1400*0.4</f>
        <v>1338</v>
      </c>
    </row>
    <row r="1401" spans="1:5" x14ac:dyDescent="0.2">
      <c r="A1401" s="11" t="s">
        <v>5</v>
      </c>
      <c r="B1401" s="11" t="s">
        <v>1258</v>
      </c>
      <c r="C1401" s="12">
        <v>6</v>
      </c>
      <c r="D1401" s="42">
        <v>3345</v>
      </c>
      <c r="E1401" s="40">
        <f t="shared" si="57"/>
        <v>1338</v>
      </c>
    </row>
    <row r="1402" spans="1:5" x14ac:dyDescent="0.2">
      <c r="A1402" s="11" t="s">
        <v>1236</v>
      </c>
      <c r="B1402" s="11" t="s">
        <v>1258</v>
      </c>
      <c r="C1402" s="12">
        <v>4</v>
      </c>
      <c r="D1402" s="42">
        <v>3685</v>
      </c>
      <c r="E1402" s="40">
        <f t="shared" si="57"/>
        <v>1474</v>
      </c>
    </row>
    <row r="1403" spans="1:5" x14ac:dyDescent="0.2">
      <c r="A1403" s="11" t="s">
        <v>495</v>
      </c>
      <c r="B1403" s="11" t="s">
        <v>1348</v>
      </c>
      <c r="C1403" s="12">
        <v>1</v>
      </c>
      <c r="D1403" s="42">
        <v>3685</v>
      </c>
      <c r="E1403" s="40">
        <f t="shared" si="57"/>
        <v>1474</v>
      </c>
    </row>
    <row r="1404" spans="1:5" x14ac:dyDescent="0.2">
      <c r="A1404" s="11" t="s">
        <v>7</v>
      </c>
      <c r="B1404" s="11" t="s">
        <v>1258</v>
      </c>
      <c r="C1404" s="12">
        <v>1</v>
      </c>
      <c r="D1404" s="42">
        <v>3685</v>
      </c>
      <c r="E1404" s="40">
        <f t="shared" si="57"/>
        <v>1474</v>
      </c>
    </row>
    <row r="1405" spans="1:5" x14ac:dyDescent="0.2">
      <c r="A1405" s="11" t="s">
        <v>10</v>
      </c>
      <c r="B1405" s="11" t="s">
        <v>1258</v>
      </c>
      <c r="C1405" s="12">
        <v>6</v>
      </c>
      <c r="D1405" s="42">
        <v>3868</v>
      </c>
      <c r="E1405" s="40">
        <f t="shared" si="57"/>
        <v>1547.2</v>
      </c>
    </row>
    <row r="1406" spans="1:5" x14ac:dyDescent="0.2">
      <c r="A1406" s="11" t="s">
        <v>1243</v>
      </c>
      <c r="B1406" s="11" t="s">
        <v>1258</v>
      </c>
      <c r="C1406" s="12">
        <v>9</v>
      </c>
      <c r="D1406" s="42">
        <v>3868</v>
      </c>
      <c r="E1406" s="40">
        <f t="shared" si="57"/>
        <v>1547.2</v>
      </c>
    </row>
    <row r="1407" spans="1:5" x14ac:dyDescent="0.2">
      <c r="A1407" s="11" t="s">
        <v>11</v>
      </c>
      <c r="B1407" s="11" t="s">
        <v>1258</v>
      </c>
      <c r="C1407" s="12">
        <v>1</v>
      </c>
      <c r="D1407" s="42">
        <v>3868</v>
      </c>
      <c r="E1407" s="40">
        <f t="shared" si="57"/>
        <v>1547.2</v>
      </c>
    </row>
    <row r="1408" spans="1:5" x14ac:dyDescent="0.2">
      <c r="A1408" s="11" t="s">
        <v>16</v>
      </c>
      <c r="B1408" s="11" t="s">
        <v>1258</v>
      </c>
      <c r="C1408" s="12">
        <v>1</v>
      </c>
      <c r="D1408" s="42">
        <v>4388</v>
      </c>
      <c r="E1408" s="40">
        <f t="shared" si="57"/>
        <v>1755.2</v>
      </c>
    </row>
    <row r="1409" spans="1:5" x14ac:dyDescent="0.2">
      <c r="A1409" s="11" t="s">
        <v>19</v>
      </c>
      <c r="B1409" s="11" t="s">
        <v>1258</v>
      </c>
      <c r="C1409" s="12">
        <v>16</v>
      </c>
      <c r="D1409" s="42">
        <v>4883</v>
      </c>
      <c r="E1409" s="40">
        <f t="shared" si="57"/>
        <v>1953.2</v>
      </c>
    </row>
    <row r="1410" spans="1:5" x14ac:dyDescent="0.2">
      <c r="A1410" s="11" t="s">
        <v>22</v>
      </c>
      <c r="B1410" s="11" t="s">
        <v>1258</v>
      </c>
      <c r="C1410" s="12">
        <v>23</v>
      </c>
      <c r="D1410" s="42">
        <v>4883</v>
      </c>
      <c r="E1410" s="40">
        <f t="shared" si="57"/>
        <v>1953.2</v>
      </c>
    </row>
    <row r="1411" spans="1:5" x14ac:dyDescent="0.2">
      <c r="A1411" s="11" t="s">
        <v>23</v>
      </c>
      <c r="B1411" s="11" t="s">
        <v>1258</v>
      </c>
      <c r="C1411" s="12">
        <v>11</v>
      </c>
      <c r="D1411" s="42">
        <v>6275</v>
      </c>
      <c r="E1411" s="40">
        <f t="shared" si="57"/>
        <v>2510</v>
      </c>
    </row>
    <row r="1412" spans="1:5" x14ac:dyDescent="0.2">
      <c r="A1412" s="11" t="s">
        <v>25</v>
      </c>
      <c r="B1412" s="11" t="s">
        <v>1258</v>
      </c>
      <c r="C1412" s="12">
        <v>5</v>
      </c>
      <c r="D1412" s="42">
        <v>6275</v>
      </c>
      <c r="E1412" s="40">
        <f t="shared" si="57"/>
        <v>2510</v>
      </c>
    </row>
    <row r="1413" spans="1:5" x14ac:dyDescent="0.2">
      <c r="A1413" s="11" t="s">
        <v>28</v>
      </c>
      <c r="B1413" s="11" t="s">
        <v>1258</v>
      </c>
      <c r="C1413" s="12">
        <v>10</v>
      </c>
      <c r="D1413" s="42">
        <v>6393</v>
      </c>
      <c r="E1413" s="40">
        <f t="shared" si="57"/>
        <v>2557.2000000000003</v>
      </c>
    </row>
    <row r="1414" spans="1:5" x14ac:dyDescent="0.2">
      <c r="A1414" s="11" t="s">
        <v>1231</v>
      </c>
      <c r="B1414" s="11" t="s">
        <v>1258</v>
      </c>
      <c r="C1414" s="12">
        <v>1</v>
      </c>
      <c r="D1414" s="42">
        <v>6446</v>
      </c>
      <c r="E1414" s="40">
        <f t="shared" si="57"/>
        <v>2578.4</v>
      </c>
    </row>
    <row r="1415" spans="1:5" x14ac:dyDescent="0.2">
      <c r="A1415" s="11" t="s">
        <v>30</v>
      </c>
      <c r="B1415" s="11" t="s">
        <v>1258</v>
      </c>
      <c r="C1415" s="12">
        <v>12</v>
      </c>
      <c r="D1415" s="42">
        <v>6446</v>
      </c>
      <c r="E1415" s="40">
        <f t="shared" si="57"/>
        <v>2578.4</v>
      </c>
    </row>
    <row r="1416" spans="1:5" x14ac:dyDescent="0.2">
      <c r="A1416" s="11" t="s">
        <v>34</v>
      </c>
      <c r="B1416" s="11" t="s">
        <v>1258</v>
      </c>
      <c r="C1416" s="12">
        <v>2</v>
      </c>
      <c r="D1416" s="42">
        <v>3120</v>
      </c>
      <c r="E1416" s="40">
        <f t="shared" si="57"/>
        <v>1248</v>
      </c>
    </row>
    <row r="1417" spans="1:5" x14ac:dyDescent="0.2">
      <c r="A1417" s="11" t="s">
        <v>541</v>
      </c>
      <c r="B1417" s="11" t="s">
        <v>1348</v>
      </c>
      <c r="C1417" s="12">
        <v>1</v>
      </c>
      <c r="D1417" s="42">
        <v>2906</v>
      </c>
      <c r="E1417" s="40">
        <f t="shared" si="57"/>
        <v>1162.4000000000001</v>
      </c>
    </row>
    <row r="1418" spans="1:5" x14ac:dyDescent="0.2">
      <c r="A1418" s="11" t="s">
        <v>1237</v>
      </c>
      <c r="B1418" s="11" t="s">
        <v>1258</v>
      </c>
      <c r="C1418" s="12">
        <v>1</v>
      </c>
      <c r="D1418" s="42">
        <v>3345</v>
      </c>
      <c r="E1418" s="40">
        <f t="shared" si="57"/>
        <v>1338</v>
      </c>
    </row>
    <row r="1419" spans="1:5" x14ac:dyDescent="0.2">
      <c r="A1419" s="32"/>
      <c r="B1419" s="32"/>
      <c r="C1419" s="33"/>
      <c r="D1419" s="44"/>
      <c r="E1419" s="45"/>
    </row>
    <row r="1420" spans="1:5" x14ac:dyDescent="0.2">
      <c r="A1420" s="53" t="s">
        <v>1089</v>
      </c>
      <c r="B1420" s="53"/>
      <c r="C1420" s="53"/>
      <c r="D1420" s="53"/>
      <c r="E1420" s="53"/>
    </row>
    <row r="1421" spans="1:5" x14ac:dyDescent="0.2">
      <c r="A1421" s="9" t="s">
        <v>2156</v>
      </c>
      <c r="B1421" s="9" t="s">
        <v>1630</v>
      </c>
      <c r="C1421" s="18" t="s">
        <v>1</v>
      </c>
      <c r="D1421" s="43" t="s">
        <v>1986</v>
      </c>
      <c r="E1421" s="39" t="s">
        <v>1987</v>
      </c>
    </row>
    <row r="1422" spans="1:5" x14ac:dyDescent="0.2">
      <c r="A1422" s="11" t="s">
        <v>1889</v>
      </c>
      <c r="B1422" s="11" t="s">
        <v>1885</v>
      </c>
      <c r="C1422" s="12">
        <v>4</v>
      </c>
      <c r="D1422" s="42">
        <v>1650</v>
      </c>
      <c r="E1422" s="40">
        <f>D1422*0.3</f>
        <v>495</v>
      </c>
    </row>
    <row r="1423" spans="1:5" x14ac:dyDescent="0.2">
      <c r="A1423" s="11" t="s">
        <v>1890</v>
      </c>
      <c r="B1423" s="11" t="s">
        <v>1884</v>
      </c>
      <c r="C1423" s="12">
        <v>3</v>
      </c>
      <c r="D1423" s="42">
        <v>2800</v>
      </c>
      <c r="E1423" s="40">
        <f>D1423/2</f>
        <v>1400</v>
      </c>
    </row>
    <row r="1424" spans="1:5" x14ac:dyDescent="0.2">
      <c r="A1424" s="11" t="s">
        <v>1891</v>
      </c>
      <c r="B1424" s="11" t="s">
        <v>1885</v>
      </c>
      <c r="C1424" s="12">
        <v>127</v>
      </c>
      <c r="D1424" s="42">
        <v>950</v>
      </c>
      <c r="E1424" s="40">
        <f>D1424*0.3</f>
        <v>285</v>
      </c>
    </row>
    <row r="1425" spans="1:5" x14ac:dyDescent="0.2">
      <c r="A1425" s="11" t="s">
        <v>1892</v>
      </c>
      <c r="B1425" s="11" t="s">
        <v>1885</v>
      </c>
      <c r="C1425" s="12">
        <v>88</v>
      </c>
      <c r="D1425" s="42">
        <v>950</v>
      </c>
      <c r="E1425" s="40">
        <f>D1425*0.3</f>
        <v>285</v>
      </c>
    </row>
    <row r="1426" spans="1:5" x14ac:dyDescent="0.2">
      <c r="A1426" s="11" t="s">
        <v>1893</v>
      </c>
      <c r="B1426" s="11" t="s">
        <v>1883</v>
      </c>
      <c r="C1426" s="12">
        <v>7</v>
      </c>
      <c r="D1426" s="42">
        <v>1719</v>
      </c>
      <c r="E1426" s="40">
        <f>D1426/2</f>
        <v>859.5</v>
      </c>
    </row>
    <row r="1427" spans="1:5" x14ac:dyDescent="0.2">
      <c r="A1427" s="11" t="s">
        <v>1894</v>
      </c>
      <c r="B1427" s="11" t="s">
        <v>1260</v>
      </c>
      <c r="C1427" s="12">
        <v>1</v>
      </c>
      <c r="D1427" s="42">
        <v>1240</v>
      </c>
      <c r="E1427" s="40">
        <f>D1427*0.35</f>
        <v>434</v>
      </c>
    </row>
    <row r="1428" spans="1:5" x14ac:dyDescent="0.2">
      <c r="A1428" s="11" t="s">
        <v>1895</v>
      </c>
      <c r="B1428" s="11" t="s">
        <v>1883</v>
      </c>
      <c r="C1428" s="12">
        <v>2</v>
      </c>
      <c r="D1428" s="42">
        <v>1251</v>
      </c>
      <c r="E1428" s="40">
        <f>D1428/2</f>
        <v>625.5</v>
      </c>
    </row>
    <row r="1429" spans="1:5" x14ac:dyDescent="0.2">
      <c r="A1429" s="11" t="s">
        <v>1896</v>
      </c>
      <c r="B1429" s="11" t="s">
        <v>1883</v>
      </c>
      <c r="C1429" s="12">
        <v>6</v>
      </c>
      <c r="D1429" s="42">
        <v>2057</v>
      </c>
      <c r="E1429" s="40">
        <f t="shared" ref="E1429:E1431" si="58">D1429/2</f>
        <v>1028.5</v>
      </c>
    </row>
    <row r="1430" spans="1:5" x14ac:dyDescent="0.2">
      <c r="A1430" s="11" t="s">
        <v>1897</v>
      </c>
      <c r="B1430" s="11" t="s">
        <v>1883</v>
      </c>
      <c r="C1430" s="12">
        <v>2</v>
      </c>
      <c r="D1430" s="42">
        <v>1967</v>
      </c>
      <c r="E1430" s="40">
        <f t="shared" si="58"/>
        <v>983.5</v>
      </c>
    </row>
    <row r="1431" spans="1:5" x14ac:dyDescent="0.2">
      <c r="A1431" s="11" t="s">
        <v>1898</v>
      </c>
      <c r="B1431" s="11" t="s">
        <v>1883</v>
      </c>
      <c r="C1431" s="12">
        <v>1</v>
      </c>
      <c r="D1431" s="42">
        <v>1967</v>
      </c>
      <c r="E1431" s="40">
        <f t="shared" si="58"/>
        <v>983.5</v>
      </c>
    </row>
    <row r="1432" spans="1:5" x14ac:dyDescent="0.2">
      <c r="A1432" s="11" t="s">
        <v>1899</v>
      </c>
      <c r="B1432" s="11" t="s">
        <v>1647</v>
      </c>
      <c r="C1432" s="12">
        <v>1</v>
      </c>
      <c r="D1432" s="42">
        <v>348</v>
      </c>
      <c r="E1432" s="40">
        <f>D1432/2</f>
        <v>174</v>
      </c>
    </row>
    <row r="1433" spans="1:5" x14ac:dyDescent="0.2">
      <c r="A1433" s="11" t="s">
        <v>1899</v>
      </c>
      <c r="B1433" s="11" t="s">
        <v>1883</v>
      </c>
      <c r="C1433" s="12">
        <v>5</v>
      </c>
      <c r="D1433" s="42">
        <v>157</v>
      </c>
      <c r="E1433" s="40">
        <f>D1433/2</f>
        <v>78.5</v>
      </c>
    </row>
    <row r="1434" spans="1:5" x14ac:dyDescent="0.2">
      <c r="A1434" s="11" t="s">
        <v>1900</v>
      </c>
      <c r="B1434" s="11" t="s">
        <v>1883</v>
      </c>
      <c r="C1434" s="12">
        <v>1</v>
      </c>
      <c r="D1434" s="42">
        <v>3083</v>
      </c>
      <c r="E1434" s="40">
        <f t="shared" ref="E1434:E1474" si="59">D1434/2</f>
        <v>1541.5</v>
      </c>
    </row>
    <row r="1435" spans="1:5" x14ac:dyDescent="0.2">
      <c r="A1435" s="11" t="s">
        <v>1901</v>
      </c>
      <c r="B1435" s="11" t="s">
        <v>1883</v>
      </c>
      <c r="C1435" s="12">
        <v>1</v>
      </c>
      <c r="D1435" s="42">
        <v>7124</v>
      </c>
      <c r="E1435" s="40">
        <f t="shared" si="59"/>
        <v>3562</v>
      </c>
    </row>
    <row r="1436" spans="1:5" x14ac:dyDescent="0.2">
      <c r="A1436" s="11" t="s">
        <v>1902</v>
      </c>
      <c r="B1436" s="11" t="s">
        <v>1883</v>
      </c>
      <c r="C1436" s="12">
        <v>20</v>
      </c>
      <c r="D1436" s="42">
        <v>708</v>
      </c>
      <c r="E1436" s="40">
        <f t="shared" si="59"/>
        <v>354</v>
      </c>
    </row>
    <row r="1437" spans="1:5" x14ac:dyDescent="0.2">
      <c r="A1437" s="11" t="s">
        <v>1903</v>
      </c>
      <c r="B1437" s="11" t="s">
        <v>1883</v>
      </c>
      <c r="C1437" s="12">
        <v>9</v>
      </c>
      <c r="D1437" s="42">
        <v>708</v>
      </c>
      <c r="E1437" s="40">
        <f t="shared" si="59"/>
        <v>354</v>
      </c>
    </row>
    <row r="1438" spans="1:5" x14ac:dyDescent="0.2">
      <c r="A1438" s="11" t="s">
        <v>1904</v>
      </c>
      <c r="B1438" s="11" t="s">
        <v>1883</v>
      </c>
      <c r="C1438" s="12">
        <v>1</v>
      </c>
      <c r="D1438" s="42">
        <v>386</v>
      </c>
      <c r="E1438" s="40">
        <f t="shared" si="59"/>
        <v>193</v>
      </c>
    </row>
    <row r="1439" spans="1:5" x14ac:dyDescent="0.2">
      <c r="A1439" s="11" t="s">
        <v>1905</v>
      </c>
      <c r="B1439" s="11" t="s">
        <v>1883</v>
      </c>
      <c r="C1439" s="12">
        <v>2</v>
      </c>
      <c r="D1439" s="42">
        <v>419</v>
      </c>
      <c r="E1439" s="40">
        <f t="shared" si="59"/>
        <v>209.5</v>
      </c>
    </row>
    <row r="1440" spans="1:5" x14ac:dyDescent="0.2">
      <c r="A1440" s="11" t="s">
        <v>1906</v>
      </c>
      <c r="B1440" s="11" t="s">
        <v>1647</v>
      </c>
      <c r="C1440" s="12">
        <v>14</v>
      </c>
      <c r="D1440" s="42">
        <v>2876</v>
      </c>
      <c r="E1440" s="40">
        <f t="shared" si="59"/>
        <v>1438</v>
      </c>
    </row>
    <row r="1441" spans="1:5" x14ac:dyDescent="0.2">
      <c r="A1441" s="11" t="s">
        <v>1907</v>
      </c>
      <c r="B1441" s="11" t="s">
        <v>1884</v>
      </c>
      <c r="C1441" s="12">
        <v>3</v>
      </c>
      <c r="D1441" s="42">
        <v>2550</v>
      </c>
      <c r="E1441" s="40">
        <f t="shared" si="59"/>
        <v>1275</v>
      </c>
    </row>
    <row r="1442" spans="1:5" x14ac:dyDescent="0.2">
      <c r="A1442" s="11" t="s">
        <v>1909</v>
      </c>
      <c r="B1442" s="11" t="s">
        <v>1888</v>
      </c>
      <c r="C1442" s="12">
        <v>1</v>
      </c>
      <c r="D1442" s="42">
        <v>185</v>
      </c>
      <c r="E1442" s="40">
        <f>D1442*0.4</f>
        <v>74</v>
      </c>
    </row>
    <row r="1443" spans="1:5" x14ac:dyDescent="0.2">
      <c r="A1443" s="11" t="s">
        <v>1910</v>
      </c>
      <c r="B1443" s="11" t="s">
        <v>1883</v>
      </c>
      <c r="C1443" s="12">
        <v>2</v>
      </c>
      <c r="D1443" s="42">
        <v>778</v>
      </c>
      <c r="E1443" s="40">
        <f t="shared" si="59"/>
        <v>389</v>
      </c>
    </row>
    <row r="1444" spans="1:5" x14ac:dyDescent="0.2">
      <c r="A1444" s="11" t="s">
        <v>1911</v>
      </c>
      <c r="B1444" s="11" t="s">
        <v>1884</v>
      </c>
      <c r="C1444" s="12">
        <v>19</v>
      </c>
      <c r="D1444" s="42">
        <v>324</v>
      </c>
      <c r="E1444" s="40">
        <f t="shared" si="59"/>
        <v>162</v>
      </c>
    </row>
    <row r="1445" spans="1:5" x14ac:dyDescent="0.2">
      <c r="A1445" s="11" t="s">
        <v>1912</v>
      </c>
      <c r="B1445" s="11" t="s">
        <v>1647</v>
      </c>
      <c r="C1445" s="12">
        <v>3</v>
      </c>
      <c r="D1445" s="42">
        <v>1238</v>
      </c>
      <c r="E1445" s="40">
        <f t="shared" si="59"/>
        <v>619</v>
      </c>
    </row>
    <row r="1446" spans="1:5" x14ac:dyDescent="0.2">
      <c r="A1446" s="11" t="s">
        <v>1913</v>
      </c>
      <c r="B1446" s="11" t="s">
        <v>1883</v>
      </c>
      <c r="C1446" s="12">
        <v>1</v>
      </c>
      <c r="D1446" s="42">
        <v>1188</v>
      </c>
      <c r="E1446" s="40">
        <f t="shared" si="59"/>
        <v>594</v>
      </c>
    </row>
    <row r="1447" spans="1:5" x14ac:dyDescent="0.2">
      <c r="A1447" s="11" t="s">
        <v>1914</v>
      </c>
      <c r="B1447" s="11" t="s">
        <v>1888</v>
      </c>
      <c r="C1447" s="12">
        <v>1</v>
      </c>
      <c r="D1447" s="42">
        <v>1770</v>
      </c>
      <c r="E1447" s="40">
        <f>D1447*0.4</f>
        <v>708</v>
      </c>
    </row>
    <row r="1448" spans="1:5" x14ac:dyDescent="0.2">
      <c r="A1448" s="11" t="s">
        <v>1915</v>
      </c>
      <c r="B1448" s="11" t="s">
        <v>1884</v>
      </c>
      <c r="C1448" s="12">
        <v>8</v>
      </c>
      <c r="D1448" s="42">
        <v>420</v>
      </c>
      <c r="E1448" s="40">
        <f t="shared" si="59"/>
        <v>210</v>
      </c>
    </row>
    <row r="1449" spans="1:5" x14ac:dyDescent="0.2">
      <c r="A1449" s="11" t="s">
        <v>1916</v>
      </c>
      <c r="B1449" s="11" t="s">
        <v>1884</v>
      </c>
      <c r="C1449" s="12">
        <v>1</v>
      </c>
      <c r="D1449" s="42">
        <v>1050</v>
      </c>
      <c r="E1449" s="40">
        <f t="shared" si="59"/>
        <v>525</v>
      </c>
    </row>
    <row r="1450" spans="1:5" x14ac:dyDescent="0.2">
      <c r="A1450" s="11" t="s">
        <v>1917</v>
      </c>
      <c r="B1450" s="11" t="s">
        <v>1887</v>
      </c>
      <c r="C1450" s="12">
        <v>7</v>
      </c>
      <c r="D1450" s="42">
        <v>1770</v>
      </c>
      <c r="E1450" s="40">
        <f>D1450*0.4</f>
        <v>708</v>
      </c>
    </row>
    <row r="1451" spans="1:5" x14ac:dyDescent="0.2">
      <c r="A1451" s="11" t="s">
        <v>1920</v>
      </c>
      <c r="B1451" s="11" t="s">
        <v>1883</v>
      </c>
      <c r="C1451" s="12">
        <v>4</v>
      </c>
      <c r="D1451" s="42">
        <v>613</v>
      </c>
      <c r="E1451" s="40">
        <f t="shared" si="59"/>
        <v>306.5</v>
      </c>
    </row>
    <row r="1452" spans="1:5" x14ac:dyDescent="0.2">
      <c r="A1452" s="11" t="s">
        <v>1921</v>
      </c>
      <c r="B1452" s="11" t="s">
        <v>1886</v>
      </c>
      <c r="C1452" s="12">
        <v>6</v>
      </c>
      <c r="D1452" s="42">
        <v>494</v>
      </c>
      <c r="E1452" s="40">
        <f>D1452*0.4</f>
        <v>197.60000000000002</v>
      </c>
    </row>
    <row r="1453" spans="1:5" x14ac:dyDescent="0.2">
      <c r="A1453" s="11" t="s">
        <v>1091</v>
      </c>
      <c r="B1453" s="11" t="s">
        <v>1883</v>
      </c>
      <c r="C1453" s="12">
        <v>6</v>
      </c>
      <c r="D1453" s="42">
        <v>345</v>
      </c>
      <c r="E1453" s="40">
        <f t="shared" si="59"/>
        <v>172.5</v>
      </c>
    </row>
    <row r="1454" spans="1:5" x14ac:dyDescent="0.2">
      <c r="A1454" s="11" t="s">
        <v>1922</v>
      </c>
      <c r="B1454" s="11" t="s">
        <v>1883</v>
      </c>
      <c r="C1454" s="12">
        <v>6</v>
      </c>
      <c r="D1454" s="42">
        <v>498</v>
      </c>
      <c r="E1454" s="40">
        <f t="shared" si="59"/>
        <v>249</v>
      </c>
    </row>
    <row r="1455" spans="1:5" x14ac:dyDescent="0.2">
      <c r="A1455" s="11" t="s">
        <v>1923</v>
      </c>
      <c r="B1455" s="11" t="s">
        <v>1347</v>
      </c>
      <c r="C1455" s="12">
        <v>8</v>
      </c>
      <c r="D1455" s="42">
        <v>147</v>
      </c>
      <c r="E1455" s="40">
        <f t="shared" si="59"/>
        <v>73.5</v>
      </c>
    </row>
    <row r="1456" spans="1:5" x14ac:dyDescent="0.2">
      <c r="A1456" s="11" t="s">
        <v>1924</v>
      </c>
      <c r="B1456" s="11" t="s">
        <v>1885</v>
      </c>
      <c r="C1456" s="12">
        <v>30</v>
      </c>
      <c r="D1456" s="42">
        <v>1088</v>
      </c>
      <c r="E1456" s="40">
        <f>D1456*0.3</f>
        <v>326.39999999999998</v>
      </c>
    </row>
    <row r="1457" spans="1:5" x14ac:dyDescent="0.2">
      <c r="A1457" s="11" t="s">
        <v>1925</v>
      </c>
      <c r="B1457" s="11" t="s">
        <v>1885</v>
      </c>
      <c r="C1457" s="12">
        <v>4</v>
      </c>
      <c r="D1457" s="42">
        <v>1088</v>
      </c>
      <c r="E1457" s="40">
        <f>D1457*0.3</f>
        <v>326.39999999999998</v>
      </c>
    </row>
    <row r="1458" spans="1:5" x14ac:dyDescent="0.2">
      <c r="A1458" s="11" t="s">
        <v>1926</v>
      </c>
      <c r="B1458" s="11" t="s">
        <v>1883</v>
      </c>
      <c r="C1458" s="12">
        <v>7</v>
      </c>
      <c r="D1458" s="42">
        <v>386</v>
      </c>
      <c r="E1458" s="40">
        <f t="shared" si="59"/>
        <v>193</v>
      </c>
    </row>
    <row r="1459" spans="1:5" x14ac:dyDescent="0.2">
      <c r="A1459" s="11" t="s">
        <v>1927</v>
      </c>
      <c r="B1459" s="11" t="s">
        <v>1883</v>
      </c>
      <c r="C1459" s="12">
        <v>1</v>
      </c>
      <c r="D1459" s="42">
        <v>1091</v>
      </c>
      <c r="E1459" s="40">
        <f t="shared" si="59"/>
        <v>545.5</v>
      </c>
    </row>
    <row r="1460" spans="1:5" x14ac:dyDescent="0.2">
      <c r="A1460" s="11" t="s">
        <v>1929</v>
      </c>
      <c r="B1460" s="11" t="s">
        <v>1883</v>
      </c>
      <c r="C1460" s="12">
        <v>10</v>
      </c>
      <c r="D1460" s="42">
        <v>498</v>
      </c>
      <c r="E1460" s="40">
        <f t="shared" si="59"/>
        <v>249</v>
      </c>
    </row>
    <row r="1461" spans="1:5" x14ac:dyDescent="0.2">
      <c r="A1461" s="11" t="s">
        <v>1930</v>
      </c>
      <c r="B1461" s="11" t="s">
        <v>1884</v>
      </c>
      <c r="C1461" s="12">
        <v>2</v>
      </c>
      <c r="D1461" s="42">
        <v>76</v>
      </c>
      <c r="E1461" s="40">
        <f t="shared" si="59"/>
        <v>38</v>
      </c>
    </row>
    <row r="1462" spans="1:5" x14ac:dyDescent="0.2">
      <c r="A1462" s="11" t="s">
        <v>1931</v>
      </c>
      <c r="B1462" s="11" t="s">
        <v>1884</v>
      </c>
      <c r="C1462" s="12">
        <v>2</v>
      </c>
      <c r="D1462" s="42">
        <v>162</v>
      </c>
      <c r="E1462" s="40">
        <f t="shared" si="59"/>
        <v>81</v>
      </c>
    </row>
    <row r="1463" spans="1:5" x14ac:dyDescent="0.2">
      <c r="A1463" s="11" t="s">
        <v>1932</v>
      </c>
      <c r="B1463" s="11" t="s">
        <v>1884</v>
      </c>
      <c r="C1463" s="12">
        <v>2</v>
      </c>
      <c r="D1463" s="42">
        <v>182</v>
      </c>
      <c r="E1463" s="40">
        <f t="shared" si="59"/>
        <v>91</v>
      </c>
    </row>
    <row r="1464" spans="1:5" x14ac:dyDescent="0.2">
      <c r="A1464" s="11" t="s">
        <v>1933</v>
      </c>
      <c r="B1464" s="11" t="s">
        <v>1884</v>
      </c>
      <c r="C1464" s="12">
        <v>2</v>
      </c>
      <c r="D1464" s="42">
        <v>102</v>
      </c>
      <c r="E1464" s="40">
        <f t="shared" si="59"/>
        <v>51</v>
      </c>
    </row>
    <row r="1465" spans="1:5" x14ac:dyDescent="0.2">
      <c r="A1465" s="11" t="s">
        <v>1934</v>
      </c>
      <c r="B1465" s="11" t="s">
        <v>1884</v>
      </c>
      <c r="C1465" s="12">
        <v>2</v>
      </c>
      <c r="D1465" s="42">
        <v>76</v>
      </c>
      <c r="E1465" s="40">
        <f t="shared" si="59"/>
        <v>38</v>
      </c>
    </row>
    <row r="1466" spans="1:5" x14ac:dyDescent="0.2">
      <c r="A1466" s="11" t="s">
        <v>1935</v>
      </c>
      <c r="B1466" s="11" t="s">
        <v>1884</v>
      </c>
      <c r="C1466" s="12">
        <v>2</v>
      </c>
      <c r="D1466" s="42">
        <v>162</v>
      </c>
      <c r="E1466" s="40">
        <f t="shared" si="59"/>
        <v>81</v>
      </c>
    </row>
    <row r="1467" spans="1:5" x14ac:dyDescent="0.2">
      <c r="A1467" s="11" t="s">
        <v>1093</v>
      </c>
      <c r="B1467" s="11" t="s">
        <v>1884</v>
      </c>
      <c r="C1467" s="12">
        <v>5</v>
      </c>
      <c r="D1467" s="42">
        <v>54</v>
      </c>
      <c r="E1467" s="40">
        <f t="shared" si="59"/>
        <v>27</v>
      </c>
    </row>
    <row r="1468" spans="1:5" x14ac:dyDescent="0.2">
      <c r="A1468" s="11" t="s">
        <v>1094</v>
      </c>
      <c r="B1468" s="11" t="s">
        <v>1884</v>
      </c>
      <c r="C1468" s="12">
        <v>19</v>
      </c>
      <c r="D1468" s="42">
        <v>64</v>
      </c>
      <c r="E1468" s="40">
        <f t="shared" si="59"/>
        <v>32</v>
      </c>
    </row>
    <row r="1469" spans="1:5" x14ac:dyDescent="0.2">
      <c r="A1469" s="11" t="s">
        <v>1095</v>
      </c>
      <c r="B1469" s="11" t="s">
        <v>1884</v>
      </c>
      <c r="C1469" s="12">
        <v>10</v>
      </c>
      <c r="D1469" s="42">
        <v>64</v>
      </c>
      <c r="E1469" s="40">
        <f t="shared" si="59"/>
        <v>32</v>
      </c>
    </row>
    <row r="1470" spans="1:5" x14ac:dyDescent="0.2">
      <c r="A1470" s="11" t="s">
        <v>1096</v>
      </c>
      <c r="B1470" s="11" t="s">
        <v>1884</v>
      </c>
      <c r="C1470" s="12">
        <v>8</v>
      </c>
      <c r="D1470" s="42">
        <v>64</v>
      </c>
      <c r="E1470" s="40">
        <f t="shared" si="59"/>
        <v>32</v>
      </c>
    </row>
    <row r="1471" spans="1:5" x14ac:dyDescent="0.2">
      <c r="A1471" s="11" t="s">
        <v>1097</v>
      </c>
      <c r="B1471" s="11" t="s">
        <v>1884</v>
      </c>
      <c r="C1471" s="12">
        <v>8</v>
      </c>
      <c r="D1471" s="42">
        <v>64</v>
      </c>
      <c r="E1471" s="40">
        <f t="shared" si="59"/>
        <v>32</v>
      </c>
    </row>
    <row r="1472" spans="1:5" x14ac:dyDescent="0.2">
      <c r="A1472" s="11" t="s">
        <v>1098</v>
      </c>
      <c r="B1472" s="11" t="s">
        <v>1884</v>
      </c>
      <c r="C1472" s="12">
        <v>20</v>
      </c>
      <c r="D1472" s="42">
        <v>76</v>
      </c>
      <c r="E1472" s="40">
        <f t="shared" si="59"/>
        <v>38</v>
      </c>
    </row>
    <row r="1473" spans="1:5" x14ac:dyDescent="0.2">
      <c r="A1473" s="11" t="s">
        <v>1099</v>
      </c>
      <c r="B1473" s="11" t="s">
        <v>1884</v>
      </c>
      <c r="C1473" s="12">
        <v>10</v>
      </c>
      <c r="D1473" s="42">
        <v>126</v>
      </c>
      <c r="E1473" s="40">
        <f t="shared" si="59"/>
        <v>63</v>
      </c>
    </row>
    <row r="1474" spans="1:5" x14ac:dyDescent="0.2">
      <c r="A1474" s="11" t="s">
        <v>1100</v>
      </c>
      <c r="B1474" s="11" t="s">
        <v>1884</v>
      </c>
      <c r="C1474" s="12">
        <v>6</v>
      </c>
      <c r="D1474" s="42">
        <v>160</v>
      </c>
      <c r="E1474" s="40">
        <f t="shared" si="59"/>
        <v>80</v>
      </c>
    </row>
    <row r="1475" spans="1:5" x14ac:dyDescent="0.2">
      <c r="A1475" s="32"/>
      <c r="B1475" s="32"/>
      <c r="C1475" s="33"/>
      <c r="D1475" s="44"/>
      <c r="E1475" s="45"/>
    </row>
    <row r="1476" spans="1:5" x14ac:dyDescent="0.2">
      <c r="A1476" s="53" t="s">
        <v>1101</v>
      </c>
      <c r="B1476" s="53"/>
      <c r="C1476" s="53"/>
      <c r="D1476" s="53"/>
      <c r="E1476" s="53"/>
    </row>
    <row r="1477" spans="1:5" x14ac:dyDescent="0.2">
      <c r="A1477" s="9" t="s">
        <v>1101</v>
      </c>
      <c r="B1477" s="9" t="s">
        <v>1257</v>
      </c>
      <c r="C1477" s="18" t="s">
        <v>1</v>
      </c>
      <c r="D1477" s="43" t="s">
        <v>1986</v>
      </c>
      <c r="E1477" s="39" t="s">
        <v>1987</v>
      </c>
    </row>
    <row r="1478" spans="1:5" x14ac:dyDescent="0.2">
      <c r="A1478" s="11" t="s">
        <v>1102</v>
      </c>
      <c r="B1478" s="11" t="s">
        <v>1936</v>
      </c>
      <c r="C1478" s="12">
        <v>2</v>
      </c>
      <c r="D1478" s="42">
        <v>2300</v>
      </c>
      <c r="E1478" s="40">
        <f>D1478*0.6</f>
        <v>1380</v>
      </c>
    </row>
    <row r="1479" spans="1:5" x14ac:dyDescent="0.2">
      <c r="A1479" s="11" t="s">
        <v>1103</v>
      </c>
      <c r="B1479" s="11" t="s">
        <v>1936</v>
      </c>
      <c r="C1479" s="12">
        <v>3</v>
      </c>
      <c r="D1479" s="42">
        <v>2900</v>
      </c>
      <c r="E1479" s="40">
        <f t="shared" ref="E1479:E1496" si="60">D1479*0.6</f>
        <v>1740</v>
      </c>
    </row>
    <row r="1480" spans="1:5" x14ac:dyDescent="0.2">
      <c r="A1480" s="11" t="s">
        <v>1104</v>
      </c>
      <c r="B1480" s="11" t="s">
        <v>1936</v>
      </c>
      <c r="C1480" s="12">
        <v>5</v>
      </c>
      <c r="D1480" s="42">
        <v>3300</v>
      </c>
      <c r="E1480" s="40">
        <f t="shared" si="60"/>
        <v>1980</v>
      </c>
    </row>
    <row r="1481" spans="1:5" x14ac:dyDescent="0.2">
      <c r="A1481" s="11" t="s">
        <v>1105</v>
      </c>
      <c r="B1481" s="11" t="s">
        <v>1937</v>
      </c>
      <c r="C1481" s="12">
        <v>2</v>
      </c>
      <c r="D1481" s="42">
        <v>3600</v>
      </c>
      <c r="E1481" s="40">
        <f t="shared" si="60"/>
        <v>2160</v>
      </c>
    </row>
    <row r="1482" spans="1:5" x14ac:dyDescent="0.2">
      <c r="A1482" s="11" t="s">
        <v>1106</v>
      </c>
      <c r="B1482" s="11" t="s">
        <v>1937</v>
      </c>
      <c r="C1482" s="12">
        <v>3</v>
      </c>
      <c r="D1482" s="42">
        <v>3600</v>
      </c>
      <c r="E1482" s="40">
        <f t="shared" si="60"/>
        <v>2160</v>
      </c>
    </row>
    <row r="1483" spans="1:5" x14ac:dyDescent="0.2">
      <c r="A1483" s="11" t="s">
        <v>1107</v>
      </c>
      <c r="B1483" s="11" t="s">
        <v>1937</v>
      </c>
      <c r="C1483" s="12">
        <v>5</v>
      </c>
      <c r="D1483" s="42">
        <v>3600</v>
      </c>
      <c r="E1483" s="40">
        <f t="shared" si="60"/>
        <v>2160</v>
      </c>
    </row>
    <row r="1484" spans="1:5" x14ac:dyDescent="0.2">
      <c r="A1484" s="11" t="s">
        <v>1108</v>
      </c>
      <c r="B1484" s="11" t="s">
        <v>1937</v>
      </c>
      <c r="C1484" s="12">
        <v>4</v>
      </c>
      <c r="D1484" s="42">
        <v>3600</v>
      </c>
      <c r="E1484" s="40">
        <f t="shared" si="60"/>
        <v>2160</v>
      </c>
    </row>
    <row r="1485" spans="1:5" x14ac:dyDescent="0.2">
      <c r="A1485" s="11" t="s">
        <v>1109</v>
      </c>
      <c r="B1485" s="11" t="s">
        <v>1937</v>
      </c>
      <c r="C1485" s="12">
        <v>1</v>
      </c>
      <c r="D1485" s="42">
        <v>3600</v>
      </c>
      <c r="E1485" s="40">
        <f t="shared" si="60"/>
        <v>2160</v>
      </c>
    </row>
    <row r="1486" spans="1:5" x14ac:dyDescent="0.2">
      <c r="A1486" s="11" t="s">
        <v>1110</v>
      </c>
      <c r="B1486" s="11" t="s">
        <v>1937</v>
      </c>
      <c r="C1486" s="12">
        <v>5</v>
      </c>
      <c r="D1486" s="42">
        <v>3967</v>
      </c>
      <c r="E1486" s="40">
        <f t="shared" si="60"/>
        <v>2380.1999999999998</v>
      </c>
    </row>
    <row r="1487" spans="1:5" x14ac:dyDescent="0.2">
      <c r="A1487" s="11" t="s">
        <v>1111</v>
      </c>
      <c r="B1487" s="11" t="s">
        <v>1937</v>
      </c>
      <c r="C1487" s="12">
        <v>3</v>
      </c>
      <c r="D1487" s="42">
        <v>3967</v>
      </c>
      <c r="E1487" s="40">
        <f t="shared" si="60"/>
        <v>2380.1999999999998</v>
      </c>
    </row>
    <row r="1488" spans="1:5" x14ac:dyDescent="0.2">
      <c r="A1488" s="11" t="s">
        <v>1112</v>
      </c>
      <c r="B1488" s="11" t="s">
        <v>1937</v>
      </c>
      <c r="C1488" s="12">
        <v>4</v>
      </c>
      <c r="D1488" s="42">
        <v>3967</v>
      </c>
      <c r="E1488" s="40">
        <f t="shared" si="60"/>
        <v>2380.1999999999998</v>
      </c>
    </row>
    <row r="1489" spans="1:5" x14ac:dyDescent="0.2">
      <c r="A1489" s="11" t="s">
        <v>1113</v>
      </c>
      <c r="B1489" s="11" t="s">
        <v>1937</v>
      </c>
      <c r="C1489" s="12">
        <v>4</v>
      </c>
      <c r="D1489" s="42">
        <v>3967</v>
      </c>
      <c r="E1489" s="40">
        <f t="shared" si="60"/>
        <v>2380.1999999999998</v>
      </c>
    </row>
    <row r="1490" spans="1:5" x14ac:dyDescent="0.2">
      <c r="A1490" s="11" t="s">
        <v>1114</v>
      </c>
      <c r="B1490" s="11" t="s">
        <v>1937</v>
      </c>
      <c r="C1490" s="12">
        <v>4</v>
      </c>
      <c r="D1490" s="42">
        <v>3967</v>
      </c>
      <c r="E1490" s="40">
        <f t="shared" si="60"/>
        <v>2380.1999999999998</v>
      </c>
    </row>
    <row r="1491" spans="1:5" x14ac:dyDescent="0.2">
      <c r="A1491" s="11" t="s">
        <v>1115</v>
      </c>
      <c r="B1491" s="11" t="s">
        <v>1937</v>
      </c>
      <c r="C1491" s="12">
        <v>4</v>
      </c>
      <c r="D1491" s="42">
        <v>2972</v>
      </c>
      <c r="E1491" s="40">
        <f t="shared" si="60"/>
        <v>1783.2</v>
      </c>
    </row>
    <row r="1492" spans="1:5" x14ac:dyDescent="0.2">
      <c r="A1492" s="11" t="s">
        <v>1116</v>
      </c>
      <c r="B1492" s="11" t="s">
        <v>1937</v>
      </c>
      <c r="C1492" s="12">
        <v>4</v>
      </c>
      <c r="D1492" s="42">
        <v>3364</v>
      </c>
      <c r="E1492" s="40">
        <f t="shared" si="60"/>
        <v>2018.3999999999999</v>
      </c>
    </row>
    <row r="1493" spans="1:5" x14ac:dyDescent="0.2">
      <c r="A1493" s="11" t="s">
        <v>1117</v>
      </c>
      <c r="B1493" s="11" t="s">
        <v>1937</v>
      </c>
      <c r="C1493" s="12">
        <v>1</v>
      </c>
      <c r="D1493" s="42">
        <v>3364</v>
      </c>
      <c r="E1493" s="40">
        <f t="shared" si="60"/>
        <v>2018.3999999999999</v>
      </c>
    </row>
    <row r="1494" spans="1:5" x14ac:dyDescent="0.2">
      <c r="A1494" s="11" t="s">
        <v>1118</v>
      </c>
      <c r="B1494" s="11" t="s">
        <v>1937</v>
      </c>
      <c r="C1494" s="12">
        <v>4</v>
      </c>
      <c r="D1494" s="42">
        <v>3364</v>
      </c>
      <c r="E1494" s="40">
        <f t="shared" si="60"/>
        <v>2018.3999999999999</v>
      </c>
    </row>
    <row r="1495" spans="1:5" x14ac:dyDescent="0.2">
      <c r="A1495" s="11" t="s">
        <v>1119</v>
      </c>
      <c r="B1495" s="11" t="s">
        <v>1937</v>
      </c>
      <c r="C1495" s="12">
        <v>3</v>
      </c>
      <c r="D1495" s="42">
        <v>3364</v>
      </c>
      <c r="E1495" s="40">
        <f t="shared" si="60"/>
        <v>2018.3999999999999</v>
      </c>
    </row>
    <row r="1496" spans="1:5" x14ac:dyDescent="0.2">
      <c r="A1496" s="11" t="s">
        <v>1120</v>
      </c>
      <c r="B1496" s="11" t="s">
        <v>1937</v>
      </c>
      <c r="C1496" s="12">
        <v>1</v>
      </c>
      <c r="D1496" s="42">
        <v>3364</v>
      </c>
      <c r="E1496" s="40">
        <f t="shared" si="60"/>
        <v>2018.3999999999999</v>
      </c>
    </row>
    <row r="1508" spans="1:5" ht="12.75" x14ac:dyDescent="0.2">
      <c r="A1508" s="55" t="s">
        <v>2210</v>
      </c>
      <c r="B1508" s="55"/>
      <c r="C1508" s="55"/>
      <c r="D1508" s="55"/>
      <c r="E1508" s="55"/>
    </row>
    <row r="1510" spans="1:5" x14ac:dyDescent="0.2">
      <c r="A1510" s="42" t="s">
        <v>2163</v>
      </c>
      <c r="B1510" s="42" t="s">
        <v>1257</v>
      </c>
      <c r="C1510" s="42" t="s">
        <v>2164</v>
      </c>
      <c r="D1510" s="42" t="s">
        <v>1986</v>
      </c>
      <c r="E1510" s="40" t="s">
        <v>2165</v>
      </c>
    </row>
    <row r="1511" spans="1:5" x14ac:dyDescent="0.2">
      <c r="A1511" s="42" t="s">
        <v>2166</v>
      </c>
      <c r="B1511" s="42" t="s">
        <v>2205</v>
      </c>
      <c r="C1511" s="42">
        <v>9</v>
      </c>
      <c r="D1511" s="42">
        <v>1591</v>
      </c>
      <c r="E1511" s="40">
        <v>480</v>
      </c>
    </row>
    <row r="1512" spans="1:5" x14ac:dyDescent="0.2">
      <c r="A1512" s="42" t="s">
        <v>2167</v>
      </c>
      <c r="B1512" s="42" t="s">
        <v>2205</v>
      </c>
      <c r="C1512" s="42">
        <v>1</v>
      </c>
      <c r="D1512" s="42">
        <v>1591</v>
      </c>
      <c r="E1512" s="40">
        <v>480</v>
      </c>
    </row>
    <row r="1513" spans="1:5" x14ac:dyDescent="0.2">
      <c r="A1513" s="42" t="s">
        <v>2168</v>
      </c>
      <c r="B1513" s="42" t="s">
        <v>2205</v>
      </c>
      <c r="C1513" s="42">
        <v>8</v>
      </c>
      <c r="D1513" s="42">
        <v>1795</v>
      </c>
      <c r="E1513" s="40">
        <v>540</v>
      </c>
    </row>
    <row r="1514" spans="1:5" x14ac:dyDescent="0.2">
      <c r="A1514" s="42" t="s">
        <v>2169</v>
      </c>
      <c r="B1514" s="42" t="s">
        <v>2205</v>
      </c>
      <c r="C1514" s="42">
        <v>5</v>
      </c>
      <c r="D1514" s="42">
        <v>2000</v>
      </c>
      <c r="E1514" s="40">
        <v>600</v>
      </c>
    </row>
    <row r="1515" spans="1:5" x14ac:dyDescent="0.2">
      <c r="A1515" s="42" t="s">
        <v>2170</v>
      </c>
      <c r="B1515" s="42" t="s">
        <v>2205</v>
      </c>
      <c r="C1515" s="42">
        <v>8</v>
      </c>
      <c r="D1515" s="42">
        <v>1374</v>
      </c>
      <c r="E1515" s="40">
        <v>420</v>
      </c>
    </row>
    <row r="1516" spans="1:5" x14ac:dyDescent="0.2">
      <c r="A1516" s="42" t="s">
        <v>2171</v>
      </c>
      <c r="B1516" s="42" t="s">
        <v>2205</v>
      </c>
      <c r="C1516" s="42">
        <v>2</v>
      </c>
      <c r="D1516" s="42">
        <v>2088</v>
      </c>
      <c r="E1516" s="40">
        <v>630</v>
      </c>
    </row>
    <row r="1517" spans="1:5" x14ac:dyDescent="0.2">
      <c r="A1517" s="42" t="s">
        <v>2172</v>
      </c>
      <c r="B1517" s="42" t="s">
        <v>2205</v>
      </c>
      <c r="C1517" s="42">
        <v>8</v>
      </c>
      <c r="D1517" s="42">
        <v>2088</v>
      </c>
      <c r="E1517" s="40">
        <v>630</v>
      </c>
    </row>
    <row r="1518" spans="1:5" x14ac:dyDescent="0.2">
      <c r="A1518" s="42" t="s">
        <v>2173</v>
      </c>
      <c r="B1518" s="42" t="s">
        <v>2205</v>
      </c>
      <c r="C1518" s="42">
        <v>41</v>
      </c>
      <c r="D1518" s="42">
        <v>1438</v>
      </c>
      <c r="E1518" s="40">
        <v>440</v>
      </c>
    </row>
    <row r="1519" spans="1:5" x14ac:dyDescent="0.2">
      <c r="A1519" s="42" t="s">
        <v>2174</v>
      </c>
      <c r="B1519" s="42" t="s">
        <v>2205</v>
      </c>
      <c r="C1519" s="42">
        <v>11</v>
      </c>
      <c r="D1519" s="42">
        <v>3385</v>
      </c>
      <c r="E1519" s="40">
        <v>1020</v>
      </c>
    </row>
    <row r="1520" spans="1:5" x14ac:dyDescent="0.2">
      <c r="A1520" s="42" t="s">
        <v>2175</v>
      </c>
      <c r="B1520" s="42" t="s">
        <v>2205</v>
      </c>
      <c r="C1520" s="42">
        <v>2</v>
      </c>
      <c r="D1520" s="42">
        <v>9760</v>
      </c>
      <c r="E1520" s="40">
        <v>2930</v>
      </c>
    </row>
    <row r="1521" spans="1:5" x14ac:dyDescent="0.2">
      <c r="A1521" s="42" t="s">
        <v>2176</v>
      </c>
      <c r="B1521" s="42" t="s">
        <v>2205</v>
      </c>
      <c r="C1521" s="42">
        <v>1</v>
      </c>
      <c r="D1521" s="42">
        <v>18960</v>
      </c>
      <c r="E1521" s="40">
        <v>5700</v>
      </c>
    </row>
    <row r="1523" spans="1:5" x14ac:dyDescent="0.2">
      <c r="A1523" s="42" t="s">
        <v>2177</v>
      </c>
      <c r="B1523" s="42"/>
      <c r="C1523" s="42" t="s">
        <v>2164</v>
      </c>
      <c r="D1523" s="42" t="s">
        <v>1986</v>
      </c>
      <c r="E1523" s="40" t="s">
        <v>2165</v>
      </c>
    </row>
    <row r="1524" spans="1:5" x14ac:dyDescent="0.2">
      <c r="A1524" s="42" t="s">
        <v>2178</v>
      </c>
      <c r="B1524" s="42" t="s">
        <v>2205</v>
      </c>
      <c r="C1524" s="42">
        <v>73</v>
      </c>
      <c r="D1524" s="42">
        <v>1010</v>
      </c>
      <c r="E1524" s="40">
        <v>455</v>
      </c>
    </row>
    <row r="1525" spans="1:5" x14ac:dyDescent="0.2">
      <c r="A1525" s="42" t="s">
        <v>2179</v>
      </c>
      <c r="B1525" s="42" t="s">
        <v>2205</v>
      </c>
      <c r="C1525" s="42">
        <v>1</v>
      </c>
      <c r="D1525" s="42">
        <v>1744</v>
      </c>
      <c r="E1525" s="40">
        <v>785</v>
      </c>
    </row>
    <row r="1526" spans="1:5" x14ac:dyDescent="0.2">
      <c r="A1526" s="42" t="s">
        <v>2180</v>
      </c>
      <c r="B1526" s="42" t="s">
        <v>2205</v>
      </c>
      <c r="C1526" s="42">
        <v>3</v>
      </c>
      <c r="D1526" s="42">
        <v>2414</v>
      </c>
      <c r="E1526" s="40">
        <v>1090</v>
      </c>
    </row>
    <row r="1527" spans="1:5" x14ac:dyDescent="0.2">
      <c r="A1527" s="42" t="s">
        <v>2181</v>
      </c>
      <c r="B1527" s="42" t="s">
        <v>2205</v>
      </c>
      <c r="C1527" s="42">
        <v>2</v>
      </c>
      <c r="D1527" s="42">
        <v>2792</v>
      </c>
      <c r="E1527" s="40">
        <v>1260</v>
      </c>
    </row>
    <row r="1528" spans="1:5" x14ac:dyDescent="0.2">
      <c r="A1528" s="42" t="s">
        <v>2182</v>
      </c>
      <c r="B1528" s="42" t="s">
        <v>2205</v>
      </c>
      <c r="C1528" s="42">
        <v>2</v>
      </c>
      <c r="D1528" s="42">
        <v>5680</v>
      </c>
      <c r="E1528" s="40">
        <v>2560</v>
      </c>
    </row>
    <row r="1529" spans="1:5" x14ac:dyDescent="0.2">
      <c r="A1529" s="42" t="s">
        <v>2183</v>
      </c>
      <c r="B1529" s="42" t="s">
        <v>2205</v>
      </c>
      <c r="C1529" s="42">
        <v>1</v>
      </c>
      <c r="D1529" s="42">
        <v>9679</v>
      </c>
      <c r="E1529" s="40">
        <v>4360</v>
      </c>
    </row>
    <row r="1530" spans="1:5" x14ac:dyDescent="0.2">
      <c r="A1530" s="42" t="s">
        <v>2184</v>
      </c>
      <c r="B1530" s="42" t="s">
        <v>2205</v>
      </c>
      <c r="C1530" s="42">
        <v>2</v>
      </c>
      <c r="D1530" s="42">
        <v>17842</v>
      </c>
      <c r="E1530" s="40">
        <v>8030</v>
      </c>
    </row>
    <row r="1532" spans="1:5" x14ac:dyDescent="0.2">
      <c r="A1532" s="42" t="s">
        <v>2185</v>
      </c>
      <c r="B1532" s="42"/>
      <c r="C1532" s="42" t="s">
        <v>2164</v>
      </c>
      <c r="D1532" s="42" t="s">
        <v>1986</v>
      </c>
      <c r="E1532" s="40" t="s">
        <v>2165</v>
      </c>
    </row>
    <row r="1533" spans="1:5" x14ac:dyDescent="0.2">
      <c r="A1533" s="42" t="s">
        <v>2186</v>
      </c>
      <c r="B1533" s="42" t="s">
        <v>2206</v>
      </c>
      <c r="C1533" s="42">
        <v>4</v>
      </c>
      <c r="D1533" s="42">
        <v>810</v>
      </c>
      <c r="E1533" s="40">
        <v>325</v>
      </c>
    </row>
    <row r="1534" spans="1:5" x14ac:dyDescent="0.2">
      <c r="A1534" s="42" t="s">
        <v>2187</v>
      </c>
      <c r="B1534" s="42" t="s">
        <v>1884</v>
      </c>
      <c r="C1534" s="42">
        <v>3</v>
      </c>
      <c r="D1534" s="42">
        <v>1800</v>
      </c>
      <c r="E1534" s="40">
        <v>720</v>
      </c>
    </row>
    <row r="1535" spans="1:5" x14ac:dyDescent="0.2">
      <c r="A1535" s="42" t="s">
        <v>2188</v>
      </c>
      <c r="B1535" s="42" t="s">
        <v>1884</v>
      </c>
      <c r="C1535" s="42">
        <v>2</v>
      </c>
      <c r="D1535" s="42">
        <v>2500</v>
      </c>
      <c r="E1535" s="40">
        <v>1000</v>
      </c>
    </row>
    <row r="1536" spans="1:5" x14ac:dyDescent="0.2">
      <c r="A1536" s="42" t="s">
        <v>2189</v>
      </c>
      <c r="B1536" s="42" t="s">
        <v>2206</v>
      </c>
      <c r="C1536" s="42">
        <v>1</v>
      </c>
      <c r="D1536" s="42">
        <v>7040</v>
      </c>
      <c r="E1536" s="40">
        <v>2800</v>
      </c>
    </row>
    <row r="1538" spans="1:5" x14ac:dyDescent="0.2">
      <c r="A1538" s="42" t="s">
        <v>2190</v>
      </c>
      <c r="B1538" s="42"/>
      <c r="C1538" s="42" t="s">
        <v>2164</v>
      </c>
      <c r="D1538" s="42" t="s">
        <v>1986</v>
      </c>
      <c r="E1538" s="40" t="s">
        <v>2165</v>
      </c>
    </row>
    <row r="1539" spans="1:5" x14ac:dyDescent="0.2">
      <c r="A1539" s="42" t="s">
        <v>2191</v>
      </c>
      <c r="B1539" s="42" t="s">
        <v>2205</v>
      </c>
      <c r="C1539" s="42">
        <v>8</v>
      </c>
      <c r="D1539" s="42">
        <v>1314</v>
      </c>
      <c r="E1539" s="40">
        <v>400</v>
      </c>
    </row>
    <row r="1540" spans="1:5" x14ac:dyDescent="0.2">
      <c r="A1540" s="42" t="s">
        <v>2170</v>
      </c>
      <c r="B1540" s="42" t="s">
        <v>2205</v>
      </c>
      <c r="C1540" s="42">
        <v>12</v>
      </c>
      <c r="D1540" s="42">
        <v>1652</v>
      </c>
      <c r="E1540" s="40">
        <v>500</v>
      </c>
    </row>
    <row r="1541" spans="1:5" x14ac:dyDescent="0.2">
      <c r="A1541" s="42" t="s">
        <v>2171</v>
      </c>
      <c r="B1541" s="42" t="s">
        <v>2205</v>
      </c>
      <c r="C1541" s="42">
        <v>4</v>
      </c>
      <c r="D1541" s="42">
        <v>2551</v>
      </c>
      <c r="E1541" s="40">
        <v>770</v>
      </c>
    </row>
    <row r="1542" spans="1:5" x14ac:dyDescent="0.2">
      <c r="A1542" s="42" t="s">
        <v>2173</v>
      </c>
      <c r="B1542" s="42" t="s">
        <v>2205</v>
      </c>
      <c r="C1542" s="42">
        <v>5</v>
      </c>
      <c r="D1542" s="42">
        <v>1727</v>
      </c>
      <c r="E1542" s="40">
        <v>520</v>
      </c>
    </row>
    <row r="1543" spans="1:5" x14ac:dyDescent="0.2">
      <c r="A1543" s="42" t="s">
        <v>2192</v>
      </c>
      <c r="B1543" s="42" t="s">
        <v>2205</v>
      </c>
      <c r="C1543" s="42">
        <v>6</v>
      </c>
      <c r="D1543" s="42">
        <v>2582</v>
      </c>
      <c r="E1543" s="40">
        <v>780</v>
      </c>
    </row>
    <row r="1544" spans="1:5" x14ac:dyDescent="0.2">
      <c r="A1544" s="42" t="s">
        <v>2193</v>
      </c>
      <c r="B1544" s="42" t="s">
        <v>2205</v>
      </c>
      <c r="C1544" s="42">
        <v>2</v>
      </c>
      <c r="D1544" s="42">
        <v>2582</v>
      </c>
      <c r="E1544" s="40">
        <v>780</v>
      </c>
    </row>
    <row r="1545" spans="1:5" x14ac:dyDescent="0.2">
      <c r="A1545" s="42" t="s">
        <v>2194</v>
      </c>
      <c r="B1545" s="42" t="s">
        <v>2205</v>
      </c>
      <c r="C1545" s="42">
        <v>1</v>
      </c>
      <c r="D1545" s="42">
        <v>3627</v>
      </c>
      <c r="E1545" s="40">
        <v>1090</v>
      </c>
    </row>
    <row r="1546" spans="1:5" x14ac:dyDescent="0.2">
      <c r="A1546" s="42" t="s">
        <v>2195</v>
      </c>
      <c r="B1546" s="42" t="s">
        <v>2205</v>
      </c>
      <c r="C1546" s="42">
        <v>2</v>
      </c>
      <c r="D1546" s="42">
        <v>5285</v>
      </c>
      <c r="E1546" s="40">
        <v>1600</v>
      </c>
    </row>
    <row r="1547" spans="1:5" x14ac:dyDescent="0.2">
      <c r="A1547" s="42" t="s">
        <v>2195</v>
      </c>
      <c r="B1547" s="42" t="s">
        <v>2205</v>
      </c>
      <c r="C1547" s="42">
        <v>4</v>
      </c>
      <c r="D1547" s="42">
        <v>5285</v>
      </c>
      <c r="E1547" s="40">
        <v>1600</v>
      </c>
    </row>
    <row r="1548" spans="1:5" x14ac:dyDescent="0.2">
      <c r="A1548" s="42" t="s">
        <v>2175</v>
      </c>
      <c r="B1548" s="42" t="s">
        <v>2205</v>
      </c>
      <c r="C1548" s="42">
        <v>1</v>
      </c>
      <c r="D1548" s="42">
        <v>9870</v>
      </c>
      <c r="E1548" s="40">
        <v>3000</v>
      </c>
    </row>
    <row r="1550" spans="1:5" x14ac:dyDescent="0.2">
      <c r="A1550" s="42" t="s">
        <v>2196</v>
      </c>
      <c r="B1550" s="42"/>
      <c r="C1550" s="42" t="s">
        <v>2164</v>
      </c>
      <c r="D1550" s="42" t="s">
        <v>1986</v>
      </c>
      <c r="E1550" s="40" t="s">
        <v>2165</v>
      </c>
    </row>
    <row r="1551" spans="1:5" x14ac:dyDescent="0.2">
      <c r="A1551" s="42" t="s">
        <v>2197</v>
      </c>
      <c r="B1551" s="42" t="s">
        <v>2205</v>
      </c>
      <c r="C1551" s="42">
        <v>2</v>
      </c>
      <c r="D1551" s="42">
        <v>902</v>
      </c>
      <c r="E1551" s="40">
        <v>410</v>
      </c>
    </row>
    <row r="1552" spans="1:5" x14ac:dyDescent="0.2">
      <c r="A1552" s="42" t="s">
        <v>2198</v>
      </c>
      <c r="B1552" s="42" t="s">
        <v>2205</v>
      </c>
      <c r="C1552" s="42">
        <v>1</v>
      </c>
      <c r="D1552" s="42">
        <v>3219</v>
      </c>
      <c r="E1552" s="40">
        <v>1450</v>
      </c>
    </row>
    <row r="1553" spans="1:5" x14ac:dyDescent="0.2">
      <c r="A1553" s="42" t="s">
        <v>2193</v>
      </c>
      <c r="B1553" s="42" t="s">
        <v>2205</v>
      </c>
      <c r="C1553" s="42">
        <v>4</v>
      </c>
      <c r="D1553" s="42">
        <v>1972</v>
      </c>
      <c r="E1553" s="40">
        <v>890</v>
      </c>
    </row>
    <row r="1554" spans="1:5" x14ac:dyDescent="0.2">
      <c r="A1554" s="42" t="s">
        <v>2199</v>
      </c>
      <c r="B1554" s="42" t="s">
        <v>2205</v>
      </c>
      <c r="C1554" s="42">
        <v>3</v>
      </c>
      <c r="D1554" s="42">
        <v>3304</v>
      </c>
      <c r="E1554" s="40">
        <v>1490</v>
      </c>
    </row>
    <row r="1555" spans="1:5" x14ac:dyDescent="0.2">
      <c r="A1555" s="42" t="s">
        <v>2200</v>
      </c>
      <c r="B1555" s="42" t="s">
        <v>2205</v>
      </c>
      <c r="C1555" s="42">
        <v>4</v>
      </c>
      <c r="D1555" s="42">
        <v>5568</v>
      </c>
      <c r="E1555" s="40">
        <v>2510</v>
      </c>
    </row>
    <row r="1556" spans="1:5" x14ac:dyDescent="0.2">
      <c r="A1556" s="42" t="s">
        <v>2201</v>
      </c>
      <c r="B1556" s="42" t="s">
        <v>2205</v>
      </c>
      <c r="C1556" s="42">
        <v>4</v>
      </c>
      <c r="D1556" s="42">
        <v>4970</v>
      </c>
      <c r="E1556" s="40">
        <v>2240</v>
      </c>
    </row>
    <row r="1557" spans="1:5" x14ac:dyDescent="0.2">
      <c r="A1557" s="42" t="s">
        <v>2202</v>
      </c>
      <c r="B1557" s="42" t="s">
        <v>2205</v>
      </c>
      <c r="C1557" s="42">
        <v>1</v>
      </c>
      <c r="D1557" s="42">
        <v>6948</v>
      </c>
      <c r="E1557" s="40">
        <v>3130</v>
      </c>
    </row>
    <row r="1559" spans="1:5" x14ac:dyDescent="0.2">
      <c r="A1559" s="42" t="s">
        <v>2203</v>
      </c>
      <c r="B1559" s="42"/>
      <c r="C1559" s="42" t="s">
        <v>2164</v>
      </c>
      <c r="D1559" s="42" t="s">
        <v>1986</v>
      </c>
      <c r="E1559" s="40" t="s">
        <v>2165</v>
      </c>
    </row>
    <row r="1560" spans="1:5" x14ac:dyDescent="0.2">
      <c r="A1560" s="42" t="s">
        <v>2204</v>
      </c>
      <c r="B1560" s="42" t="s">
        <v>2207</v>
      </c>
      <c r="C1560" s="42">
        <v>2</v>
      </c>
      <c r="D1560" s="42">
        <v>1054</v>
      </c>
      <c r="E1560" s="40">
        <v>300</v>
      </c>
    </row>
  </sheetData>
  <autoFilter ref="A414:E414">
    <sortState ref="A415:E492">
      <sortCondition ref="A414"/>
    </sortState>
  </autoFilter>
  <mergeCells count="24">
    <mergeCell ref="A1508:E1508"/>
    <mergeCell ref="A192:E192"/>
    <mergeCell ref="A112:E112"/>
    <mergeCell ref="A556:E556"/>
    <mergeCell ref="A1292:E1292"/>
    <mergeCell ref="A655:E655"/>
    <mergeCell ref="A326:E326"/>
    <mergeCell ref="A311:E311"/>
    <mergeCell ref="A1332:E1332"/>
    <mergeCell ref="A1249:E1249"/>
    <mergeCell ref="A1:E1"/>
    <mergeCell ref="A64:D64"/>
    <mergeCell ref="A1476:E1476"/>
    <mergeCell ref="A1420:E1420"/>
    <mergeCell ref="A345:E345"/>
    <mergeCell ref="A413:C413"/>
    <mergeCell ref="A494:E494"/>
    <mergeCell ref="A1262:E1262"/>
    <mergeCell ref="A1356:E1356"/>
    <mergeCell ref="A532:E532"/>
    <mergeCell ref="A594:E594"/>
    <mergeCell ref="A750:E750"/>
    <mergeCell ref="A1267:E1267"/>
    <mergeCell ref="A1276:E1276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G1"/>
    </sheetView>
  </sheetViews>
  <sheetFormatPr defaultRowHeight="15" x14ac:dyDescent="0.25"/>
  <cols>
    <col min="1" max="1" width="28.28515625" bestFit="1" customWidth="1"/>
    <col min="2" max="2" width="8.28515625" bestFit="1" customWidth="1"/>
    <col min="3" max="3" width="7.7109375" bestFit="1" customWidth="1"/>
    <col min="4" max="4" width="7" bestFit="1" customWidth="1"/>
    <col min="5" max="5" width="7.42578125" bestFit="1" customWidth="1"/>
    <col min="6" max="6" width="9.85546875" bestFit="1" customWidth="1"/>
    <col min="7" max="7" width="10.42578125" bestFit="1" customWidth="1"/>
  </cols>
  <sheetData>
    <row r="1" spans="1:7" ht="15.75" x14ac:dyDescent="0.25">
      <c r="A1" s="58" t="s">
        <v>95</v>
      </c>
      <c r="B1" s="58"/>
      <c r="C1" s="58"/>
      <c r="D1" s="58"/>
      <c r="E1" s="58"/>
      <c r="F1" s="58"/>
      <c r="G1" s="58"/>
    </row>
    <row r="2" spans="1:7" x14ac:dyDescent="0.25">
      <c r="A2" s="9" t="s">
        <v>2128</v>
      </c>
      <c r="B2" s="9" t="s">
        <v>1257</v>
      </c>
      <c r="C2" s="18" t="s">
        <v>1</v>
      </c>
      <c r="D2" s="24" t="s">
        <v>2</v>
      </c>
      <c r="E2" s="18" t="s">
        <v>3</v>
      </c>
      <c r="F2" s="19" t="s">
        <v>1986</v>
      </c>
      <c r="G2" s="19" t="s">
        <v>1987</v>
      </c>
    </row>
    <row r="3" spans="1:7" x14ac:dyDescent="0.25">
      <c r="A3" s="11" t="s">
        <v>96</v>
      </c>
      <c r="B3" s="11" t="s">
        <v>1347</v>
      </c>
      <c r="C3" s="12">
        <v>6</v>
      </c>
      <c r="D3" s="21">
        <v>188.57</v>
      </c>
      <c r="E3" s="22">
        <v>1131.44</v>
      </c>
      <c r="F3" s="16"/>
      <c r="G3" s="16"/>
    </row>
    <row r="4" spans="1:7" x14ac:dyDescent="0.25">
      <c r="A4" s="11" t="s">
        <v>97</v>
      </c>
      <c r="B4" s="11" t="s">
        <v>1347</v>
      </c>
      <c r="C4" s="12">
        <v>5</v>
      </c>
      <c r="D4" s="21">
        <v>1</v>
      </c>
      <c r="E4" s="22">
        <v>5</v>
      </c>
      <c r="F4" s="16"/>
      <c r="G4" s="16"/>
    </row>
    <row r="5" spans="1:7" x14ac:dyDescent="0.25">
      <c r="A5" s="11" t="s">
        <v>98</v>
      </c>
      <c r="B5" s="11" t="s">
        <v>1347</v>
      </c>
      <c r="C5" s="12">
        <v>8</v>
      </c>
      <c r="D5" s="21">
        <v>1</v>
      </c>
      <c r="E5" s="22">
        <v>8</v>
      </c>
      <c r="F5" s="16"/>
      <c r="G5" s="16"/>
    </row>
    <row r="6" spans="1:7" x14ac:dyDescent="0.25">
      <c r="A6" s="11" t="s">
        <v>99</v>
      </c>
      <c r="B6" s="11" t="s">
        <v>1347</v>
      </c>
      <c r="C6" s="12">
        <v>1</v>
      </c>
      <c r="D6" s="21">
        <v>75.06</v>
      </c>
      <c r="E6" s="22">
        <v>75.06</v>
      </c>
      <c r="F6" s="16"/>
      <c r="G6" s="16"/>
    </row>
    <row r="7" spans="1:7" x14ac:dyDescent="0.25">
      <c r="A7" s="11" t="s">
        <v>100</v>
      </c>
      <c r="B7" s="11" t="s">
        <v>1347</v>
      </c>
      <c r="C7" s="12">
        <v>3</v>
      </c>
      <c r="D7" s="21">
        <v>134.02000000000001</v>
      </c>
      <c r="E7" s="22">
        <v>402.05</v>
      </c>
      <c r="F7" s="16"/>
      <c r="G7" s="16"/>
    </row>
    <row r="8" spans="1:7" x14ac:dyDescent="0.25">
      <c r="A8" s="11" t="s">
        <v>101</v>
      </c>
      <c r="B8" s="11" t="s">
        <v>1347</v>
      </c>
      <c r="C8" s="12">
        <v>1</v>
      </c>
      <c r="D8" s="21">
        <v>96.94</v>
      </c>
      <c r="E8" s="22">
        <v>96.94</v>
      </c>
      <c r="F8" s="16"/>
      <c r="G8" s="16"/>
    </row>
    <row r="9" spans="1:7" x14ac:dyDescent="0.25">
      <c r="A9" s="11" t="s">
        <v>102</v>
      </c>
      <c r="B9" s="11" t="s">
        <v>1347</v>
      </c>
      <c r="C9" s="12">
        <v>2</v>
      </c>
      <c r="D9" s="21">
        <v>55</v>
      </c>
      <c r="E9" s="22">
        <v>110</v>
      </c>
      <c r="F9" s="16"/>
      <c r="G9" s="16"/>
    </row>
    <row r="10" spans="1:7" x14ac:dyDescent="0.25">
      <c r="A10" s="11" t="s">
        <v>103</v>
      </c>
      <c r="B10" s="11" t="s">
        <v>1347</v>
      </c>
      <c r="C10" s="12">
        <v>2</v>
      </c>
      <c r="D10" s="21">
        <v>102.76</v>
      </c>
      <c r="E10" s="22">
        <v>205.51</v>
      </c>
      <c r="F10" s="16"/>
      <c r="G10" s="16"/>
    </row>
    <row r="11" spans="1:7" x14ac:dyDescent="0.25">
      <c r="A11" s="11" t="s">
        <v>104</v>
      </c>
      <c r="B11" s="11" t="s">
        <v>1347</v>
      </c>
      <c r="C11" s="12">
        <v>1</v>
      </c>
      <c r="D11" s="21">
        <v>141.12</v>
      </c>
      <c r="E11" s="22">
        <v>141.12</v>
      </c>
      <c r="F11" s="16"/>
      <c r="G11" s="16"/>
    </row>
    <row r="12" spans="1:7" x14ac:dyDescent="0.25">
      <c r="A12" s="11" t="s">
        <v>105</v>
      </c>
      <c r="B12" s="11" t="s">
        <v>1347</v>
      </c>
      <c r="C12" s="12">
        <v>10</v>
      </c>
      <c r="D12" s="21">
        <v>1</v>
      </c>
      <c r="E12" s="22">
        <v>10</v>
      </c>
      <c r="F12" s="16"/>
      <c r="G12" s="16"/>
    </row>
    <row r="13" spans="1:7" x14ac:dyDescent="0.25">
      <c r="A13" s="11" t="s">
        <v>106</v>
      </c>
      <c r="B13" s="11" t="s">
        <v>1347</v>
      </c>
      <c r="C13" s="12">
        <v>3</v>
      </c>
      <c r="D13" s="21">
        <v>1</v>
      </c>
      <c r="E13" s="22">
        <v>3</v>
      </c>
      <c r="F13" s="16"/>
      <c r="G13" s="16"/>
    </row>
    <row r="14" spans="1:7" x14ac:dyDescent="0.25">
      <c r="A14" s="11" t="s">
        <v>107</v>
      </c>
      <c r="B14" s="11" t="s">
        <v>1347</v>
      </c>
      <c r="C14" s="12">
        <v>3</v>
      </c>
      <c r="D14" s="21">
        <v>39.35</v>
      </c>
      <c r="E14" s="22">
        <v>118.05</v>
      </c>
      <c r="F14" s="16"/>
      <c r="G14" s="16"/>
    </row>
    <row r="15" spans="1:7" x14ac:dyDescent="0.25">
      <c r="A15" s="11" t="s">
        <v>108</v>
      </c>
      <c r="B15" s="11" t="s">
        <v>1347</v>
      </c>
      <c r="C15" s="12">
        <v>6</v>
      </c>
      <c r="D15" s="21">
        <v>1</v>
      </c>
      <c r="E15" s="22">
        <v>6</v>
      </c>
      <c r="F15" s="16"/>
      <c r="G15" s="16"/>
    </row>
    <row r="16" spans="1:7" x14ac:dyDescent="0.25">
      <c r="A16" s="11" t="s">
        <v>109</v>
      </c>
      <c r="B16" s="11" t="s">
        <v>1347</v>
      </c>
      <c r="C16" s="12">
        <v>6</v>
      </c>
      <c r="D16" s="21">
        <v>32</v>
      </c>
      <c r="E16" s="22">
        <v>192</v>
      </c>
      <c r="F16" s="16"/>
      <c r="G16" s="16"/>
    </row>
    <row r="17" spans="1:7" x14ac:dyDescent="0.25">
      <c r="A17" s="11" t="s">
        <v>110</v>
      </c>
      <c r="B17" s="11" t="s">
        <v>1347</v>
      </c>
      <c r="C17" s="12">
        <v>1</v>
      </c>
      <c r="D17" s="21">
        <v>64.19</v>
      </c>
      <c r="E17" s="22">
        <v>64.19</v>
      </c>
      <c r="F17" s="16"/>
      <c r="G17" s="16"/>
    </row>
    <row r="18" spans="1:7" x14ac:dyDescent="0.25">
      <c r="A18" s="11" t="s">
        <v>111</v>
      </c>
      <c r="B18" s="11" t="s">
        <v>1347</v>
      </c>
      <c r="C18" s="12">
        <v>38</v>
      </c>
      <c r="D18" s="21">
        <v>35.44</v>
      </c>
      <c r="E18" s="22">
        <v>1346.77</v>
      </c>
      <c r="F18" s="16"/>
      <c r="G18" s="16"/>
    </row>
    <row r="19" spans="1:7" x14ac:dyDescent="0.25">
      <c r="A19" s="11" t="s">
        <v>112</v>
      </c>
      <c r="B19" s="11" t="s">
        <v>1347</v>
      </c>
      <c r="C19" s="12">
        <v>2</v>
      </c>
      <c r="D19" s="21">
        <v>32</v>
      </c>
      <c r="E19" s="22">
        <v>64</v>
      </c>
      <c r="F19" s="16"/>
      <c r="G19" s="16"/>
    </row>
    <row r="20" spans="1:7" x14ac:dyDescent="0.25">
      <c r="A20" s="11" t="s">
        <v>113</v>
      </c>
      <c r="B20" s="11" t="s">
        <v>1347</v>
      </c>
      <c r="C20" s="12">
        <v>4</v>
      </c>
      <c r="D20" s="21">
        <v>1</v>
      </c>
      <c r="E20" s="22">
        <v>4</v>
      </c>
      <c r="F20" s="16"/>
      <c r="G20" s="16"/>
    </row>
    <row r="21" spans="1:7" x14ac:dyDescent="0.25">
      <c r="A21" s="11" t="s">
        <v>114</v>
      </c>
      <c r="B21" s="11" t="s">
        <v>1347</v>
      </c>
      <c r="C21" s="12">
        <v>43</v>
      </c>
      <c r="D21" s="21">
        <v>30</v>
      </c>
      <c r="E21" s="22">
        <v>1290</v>
      </c>
      <c r="F21" s="16"/>
      <c r="G21" s="16"/>
    </row>
    <row r="22" spans="1:7" x14ac:dyDescent="0.25">
      <c r="A22" s="11" t="s">
        <v>115</v>
      </c>
      <c r="B22" s="11" t="s">
        <v>1347</v>
      </c>
      <c r="C22" s="12">
        <v>1</v>
      </c>
      <c r="D22" s="21">
        <v>47.24</v>
      </c>
      <c r="E22" s="22">
        <v>47.24</v>
      </c>
      <c r="F22" s="16"/>
      <c r="G22" s="16"/>
    </row>
    <row r="23" spans="1:7" x14ac:dyDescent="0.25">
      <c r="A23" s="11" t="s">
        <v>116</v>
      </c>
      <c r="B23" s="11" t="s">
        <v>1347</v>
      </c>
      <c r="C23" s="12">
        <v>13</v>
      </c>
      <c r="D23" s="21">
        <v>132.75</v>
      </c>
      <c r="E23" s="22">
        <v>1725.76</v>
      </c>
      <c r="F23" s="16"/>
      <c r="G23" s="16"/>
    </row>
    <row r="24" spans="1:7" x14ac:dyDescent="0.25">
      <c r="A24" s="11" t="s">
        <v>117</v>
      </c>
      <c r="B24" s="11" t="s">
        <v>1347</v>
      </c>
      <c r="C24" s="12">
        <v>3</v>
      </c>
      <c r="D24" s="21">
        <v>120</v>
      </c>
      <c r="E24" s="22">
        <v>360</v>
      </c>
      <c r="F24" s="16"/>
      <c r="G24" s="16"/>
    </row>
    <row r="25" spans="1:7" x14ac:dyDescent="0.25">
      <c r="A25" s="11" t="s">
        <v>118</v>
      </c>
      <c r="B25" s="11" t="s">
        <v>1347</v>
      </c>
      <c r="C25" s="12">
        <v>3</v>
      </c>
      <c r="D25" s="21">
        <v>125</v>
      </c>
      <c r="E25" s="22">
        <v>375</v>
      </c>
      <c r="F25" s="16"/>
      <c r="G25" s="16"/>
    </row>
    <row r="26" spans="1:7" x14ac:dyDescent="0.25">
      <c r="A26" s="11" t="s">
        <v>119</v>
      </c>
      <c r="B26" s="11" t="s">
        <v>1347</v>
      </c>
      <c r="C26" s="12">
        <v>2</v>
      </c>
      <c r="D26" s="21">
        <v>29.37</v>
      </c>
      <c r="E26" s="22">
        <v>58.73</v>
      </c>
      <c r="F26" s="16"/>
      <c r="G26" s="16"/>
    </row>
    <row r="27" spans="1:7" x14ac:dyDescent="0.25">
      <c r="A27" s="11" t="s">
        <v>120</v>
      </c>
      <c r="B27" s="11" t="s">
        <v>1347</v>
      </c>
      <c r="C27" s="12">
        <v>3</v>
      </c>
      <c r="D27" s="21">
        <v>1</v>
      </c>
      <c r="E27" s="22">
        <v>3</v>
      </c>
      <c r="F27" s="16"/>
      <c r="G27" s="16"/>
    </row>
    <row r="28" spans="1:7" x14ac:dyDescent="0.25">
      <c r="A28" s="11" t="s">
        <v>121</v>
      </c>
      <c r="B28" s="11" t="s">
        <v>1347</v>
      </c>
      <c r="C28" s="12">
        <v>3</v>
      </c>
      <c r="D28" s="21">
        <v>33</v>
      </c>
      <c r="E28" s="22">
        <v>99</v>
      </c>
      <c r="F28" s="16"/>
      <c r="G28" s="16"/>
    </row>
    <row r="29" spans="1:7" x14ac:dyDescent="0.25">
      <c r="A29" s="11" t="s">
        <v>122</v>
      </c>
      <c r="B29" s="11" t="s">
        <v>1347</v>
      </c>
      <c r="C29" s="12">
        <v>1</v>
      </c>
      <c r="D29" s="21">
        <v>1</v>
      </c>
      <c r="E29" s="22">
        <v>1</v>
      </c>
      <c r="F29" s="16"/>
      <c r="G29" s="16"/>
    </row>
    <row r="30" spans="1:7" x14ac:dyDescent="0.25">
      <c r="A30" s="11" t="s">
        <v>123</v>
      </c>
      <c r="B30" s="11" t="s">
        <v>1347</v>
      </c>
      <c r="C30" s="12">
        <v>3</v>
      </c>
      <c r="D30" s="21">
        <v>40</v>
      </c>
      <c r="E30" s="22">
        <v>120</v>
      </c>
      <c r="F30" s="16"/>
      <c r="G30" s="16"/>
    </row>
    <row r="31" spans="1:7" x14ac:dyDescent="0.25">
      <c r="A31" s="11" t="s">
        <v>124</v>
      </c>
      <c r="B31" s="11" t="s">
        <v>1347</v>
      </c>
      <c r="C31" s="12">
        <v>8</v>
      </c>
      <c r="D31" s="21">
        <v>33</v>
      </c>
      <c r="E31" s="22">
        <v>264</v>
      </c>
      <c r="F31" s="16"/>
      <c r="G31" s="16"/>
    </row>
    <row r="32" spans="1:7" x14ac:dyDescent="0.25">
      <c r="A32" s="11" t="s">
        <v>125</v>
      </c>
      <c r="B32" s="11" t="s">
        <v>1347</v>
      </c>
      <c r="C32" s="12">
        <v>1</v>
      </c>
      <c r="D32" s="21">
        <v>1</v>
      </c>
      <c r="E32" s="22">
        <v>1</v>
      </c>
      <c r="F32" s="16"/>
      <c r="G32" s="16"/>
    </row>
    <row r="33" spans="1:7" x14ac:dyDescent="0.25">
      <c r="A33" s="11" t="s">
        <v>126</v>
      </c>
      <c r="B33" s="11" t="s">
        <v>1347</v>
      </c>
      <c r="C33" s="12">
        <v>5</v>
      </c>
      <c r="D33" s="21">
        <v>33</v>
      </c>
      <c r="E33" s="22">
        <v>165</v>
      </c>
      <c r="F33" s="16"/>
      <c r="G33" s="16"/>
    </row>
    <row r="34" spans="1:7" x14ac:dyDescent="0.25">
      <c r="A34" s="11" t="s">
        <v>127</v>
      </c>
      <c r="B34" s="11" t="s">
        <v>1347</v>
      </c>
      <c r="C34" s="12">
        <v>4</v>
      </c>
      <c r="D34" s="21">
        <v>1</v>
      </c>
      <c r="E34" s="22">
        <v>4</v>
      </c>
      <c r="F34" s="16"/>
      <c r="G34" s="16"/>
    </row>
    <row r="35" spans="1:7" x14ac:dyDescent="0.25">
      <c r="A35" s="11" t="s">
        <v>128</v>
      </c>
      <c r="B35" s="11" t="s">
        <v>1347</v>
      </c>
      <c r="C35" s="12">
        <v>23</v>
      </c>
      <c r="D35" s="21">
        <v>30</v>
      </c>
      <c r="E35" s="22">
        <v>690</v>
      </c>
      <c r="F35" s="16"/>
      <c r="G35" s="16"/>
    </row>
    <row r="36" spans="1:7" x14ac:dyDescent="0.25">
      <c r="A36" s="11" t="s">
        <v>129</v>
      </c>
      <c r="B36" s="11" t="s">
        <v>1347</v>
      </c>
      <c r="C36" s="12">
        <v>1</v>
      </c>
      <c r="D36" s="21">
        <v>1</v>
      </c>
      <c r="E36" s="22">
        <v>1</v>
      </c>
      <c r="F36" s="16"/>
      <c r="G36" s="16"/>
    </row>
    <row r="37" spans="1:7" x14ac:dyDescent="0.25">
      <c r="A37" s="11" t="s">
        <v>130</v>
      </c>
      <c r="B37" s="11" t="s">
        <v>1347</v>
      </c>
      <c r="C37" s="12">
        <v>1</v>
      </c>
      <c r="D37" s="21">
        <v>177.48</v>
      </c>
      <c r="E37" s="22">
        <v>177.48</v>
      </c>
      <c r="F37" s="16"/>
      <c r="G37" s="16"/>
    </row>
    <row r="38" spans="1:7" x14ac:dyDescent="0.25">
      <c r="A38" s="11" t="s">
        <v>131</v>
      </c>
      <c r="B38" s="11" t="s">
        <v>1347</v>
      </c>
      <c r="C38" s="12">
        <v>10</v>
      </c>
      <c r="D38" s="21">
        <v>110</v>
      </c>
      <c r="E38" s="22">
        <v>1100</v>
      </c>
      <c r="F38" s="16"/>
      <c r="G38" s="16"/>
    </row>
    <row r="39" spans="1:7" x14ac:dyDescent="0.25">
      <c r="A39" s="11" t="s">
        <v>132</v>
      </c>
      <c r="B39" s="11" t="s">
        <v>1347</v>
      </c>
      <c r="C39" s="12">
        <v>14</v>
      </c>
      <c r="D39" s="21">
        <v>1</v>
      </c>
      <c r="E39" s="22">
        <v>14</v>
      </c>
      <c r="F39" s="16"/>
      <c r="G39" s="16"/>
    </row>
    <row r="40" spans="1:7" x14ac:dyDescent="0.25">
      <c r="A40" s="11" t="s">
        <v>133</v>
      </c>
      <c r="B40" s="11" t="s">
        <v>1347</v>
      </c>
      <c r="C40" s="12">
        <v>19</v>
      </c>
      <c r="D40" s="21">
        <v>45</v>
      </c>
      <c r="E40" s="22">
        <v>855</v>
      </c>
      <c r="F40" s="16"/>
      <c r="G40" s="16"/>
    </row>
    <row r="41" spans="1:7" x14ac:dyDescent="0.25">
      <c r="A41" s="11" t="s">
        <v>134</v>
      </c>
      <c r="B41" s="11" t="s">
        <v>1347</v>
      </c>
      <c r="C41" s="12">
        <v>1</v>
      </c>
      <c r="D41" s="21">
        <v>45</v>
      </c>
      <c r="E41" s="22">
        <v>45</v>
      </c>
      <c r="F41" s="16"/>
      <c r="G41" s="16"/>
    </row>
    <row r="42" spans="1:7" x14ac:dyDescent="0.25">
      <c r="A42" s="11" t="s">
        <v>135</v>
      </c>
      <c r="B42" s="11" t="s">
        <v>1347</v>
      </c>
      <c r="C42" s="12">
        <v>2</v>
      </c>
      <c r="D42" s="21">
        <v>65</v>
      </c>
      <c r="E42" s="22">
        <v>130</v>
      </c>
      <c r="F42" s="16"/>
      <c r="G42" s="16"/>
    </row>
    <row r="43" spans="1:7" x14ac:dyDescent="0.25">
      <c r="A43" s="11" t="s">
        <v>136</v>
      </c>
      <c r="B43" s="11" t="s">
        <v>1347</v>
      </c>
      <c r="C43" s="12">
        <v>1</v>
      </c>
      <c r="D43" s="21">
        <v>152.01</v>
      </c>
      <c r="E43" s="22">
        <v>152.01</v>
      </c>
      <c r="F43" s="16"/>
      <c r="G43" s="16"/>
    </row>
    <row r="44" spans="1:7" x14ac:dyDescent="0.25">
      <c r="A44" s="11" t="s">
        <v>137</v>
      </c>
      <c r="B44" s="11" t="s">
        <v>1347</v>
      </c>
      <c r="C44" s="12">
        <v>2</v>
      </c>
      <c r="D44" s="21">
        <v>1</v>
      </c>
      <c r="E44" s="22">
        <v>2</v>
      </c>
      <c r="F44" s="16"/>
      <c r="G44" s="16"/>
    </row>
    <row r="45" spans="1:7" x14ac:dyDescent="0.25">
      <c r="A45" s="11" t="s">
        <v>138</v>
      </c>
      <c r="B45" s="11" t="s">
        <v>1347</v>
      </c>
      <c r="C45" s="12">
        <v>1</v>
      </c>
      <c r="D45" s="21">
        <v>60</v>
      </c>
      <c r="E45" s="22">
        <v>60</v>
      </c>
      <c r="F45" s="16"/>
      <c r="G45" s="16"/>
    </row>
    <row r="46" spans="1:7" x14ac:dyDescent="0.25">
      <c r="A46" s="11" t="s">
        <v>139</v>
      </c>
      <c r="B46" s="11" t="s">
        <v>1347</v>
      </c>
      <c r="C46" s="12">
        <v>10</v>
      </c>
      <c r="D46" s="21">
        <v>72.8</v>
      </c>
      <c r="E46" s="22">
        <v>728</v>
      </c>
      <c r="F46" s="16"/>
      <c r="G46" s="16"/>
    </row>
    <row r="47" spans="1:7" x14ac:dyDescent="0.25">
      <c r="A47" s="11" t="s">
        <v>140</v>
      </c>
      <c r="B47" s="11" t="s">
        <v>1347</v>
      </c>
      <c r="C47" s="12">
        <v>1</v>
      </c>
      <c r="D47" s="21">
        <v>55.42</v>
      </c>
      <c r="E47" s="22">
        <v>55.42</v>
      </c>
      <c r="F47" s="16"/>
      <c r="G47" s="16"/>
    </row>
    <row r="48" spans="1:7" x14ac:dyDescent="0.25">
      <c r="A48" s="11" t="s">
        <v>141</v>
      </c>
      <c r="B48" s="11" t="s">
        <v>1347</v>
      </c>
      <c r="C48" s="12">
        <v>11</v>
      </c>
      <c r="D48" s="21">
        <v>89.21</v>
      </c>
      <c r="E48" s="22">
        <v>981.35</v>
      </c>
      <c r="F48" s="16"/>
      <c r="G48" s="16"/>
    </row>
    <row r="49" spans="1:7" x14ac:dyDescent="0.25">
      <c r="A49" s="11" t="s">
        <v>142</v>
      </c>
      <c r="B49" s="11" t="s">
        <v>1347</v>
      </c>
      <c r="C49" s="12">
        <v>1</v>
      </c>
      <c r="D49" s="21">
        <v>177.48</v>
      </c>
      <c r="E49" s="22">
        <v>177.48</v>
      </c>
      <c r="F49" s="16"/>
      <c r="G49" s="16"/>
    </row>
    <row r="50" spans="1:7" x14ac:dyDescent="0.25">
      <c r="A50" s="11" t="s">
        <v>143</v>
      </c>
      <c r="B50" s="11" t="s">
        <v>1347</v>
      </c>
      <c r="C50" s="12">
        <v>2</v>
      </c>
      <c r="D50" s="21">
        <v>164.43</v>
      </c>
      <c r="E50" s="22">
        <v>328.86</v>
      </c>
      <c r="F50" s="16"/>
      <c r="G50" s="16"/>
    </row>
    <row r="51" spans="1:7" x14ac:dyDescent="0.25">
      <c r="A51" s="11" t="s">
        <v>144</v>
      </c>
      <c r="B51" s="11" t="s">
        <v>1347</v>
      </c>
      <c r="C51" s="12">
        <v>5</v>
      </c>
      <c r="D51" s="21">
        <v>100</v>
      </c>
      <c r="E51" s="22">
        <v>500</v>
      </c>
      <c r="F51" s="16"/>
      <c r="G51" s="16"/>
    </row>
    <row r="52" spans="1:7" x14ac:dyDescent="0.25">
      <c r="A52" s="11" t="s">
        <v>145</v>
      </c>
      <c r="B52" s="11" t="s">
        <v>1347</v>
      </c>
      <c r="C52" s="12">
        <v>3</v>
      </c>
      <c r="D52" s="21">
        <v>168.78</v>
      </c>
      <c r="E52" s="22">
        <v>506.34</v>
      </c>
      <c r="F52" s="16"/>
      <c r="G52" s="16"/>
    </row>
    <row r="53" spans="1:7" x14ac:dyDescent="0.25">
      <c r="A53" s="11" t="s">
        <v>146</v>
      </c>
      <c r="B53" s="11" t="s">
        <v>1347</v>
      </c>
      <c r="C53" s="12">
        <v>1</v>
      </c>
      <c r="D53" s="21">
        <v>104.02</v>
      </c>
      <c r="E53" s="22">
        <v>104.02</v>
      </c>
      <c r="F53" s="16"/>
      <c r="G53" s="16"/>
    </row>
    <row r="54" spans="1:7" x14ac:dyDescent="0.25">
      <c r="A54" s="11" t="s">
        <v>147</v>
      </c>
      <c r="B54" s="11" t="s">
        <v>1347</v>
      </c>
      <c r="C54" s="12">
        <v>5</v>
      </c>
      <c r="D54" s="21">
        <v>120</v>
      </c>
      <c r="E54" s="22">
        <v>600</v>
      </c>
      <c r="F54" s="16"/>
      <c r="G54" s="16"/>
    </row>
    <row r="55" spans="1:7" x14ac:dyDescent="0.25">
      <c r="A55" s="11" t="s">
        <v>148</v>
      </c>
      <c r="B55" s="11" t="s">
        <v>1347</v>
      </c>
      <c r="C55" s="12">
        <v>1</v>
      </c>
      <c r="D55" s="21">
        <v>104.02</v>
      </c>
      <c r="E55" s="22">
        <v>104.02</v>
      </c>
      <c r="F55" s="16"/>
      <c r="G55" s="16"/>
    </row>
    <row r="56" spans="1:7" x14ac:dyDescent="0.25">
      <c r="A56" s="11" t="s">
        <v>149</v>
      </c>
      <c r="B56" s="11" t="s">
        <v>1347</v>
      </c>
      <c r="C56" s="12">
        <v>7</v>
      </c>
      <c r="D56" s="21">
        <v>134.36000000000001</v>
      </c>
      <c r="E56" s="22">
        <v>940.53</v>
      </c>
      <c r="F56" s="16"/>
      <c r="G56" s="16"/>
    </row>
    <row r="57" spans="1:7" x14ac:dyDescent="0.25">
      <c r="A57" s="11" t="s">
        <v>150</v>
      </c>
      <c r="B57" s="11" t="s">
        <v>1347</v>
      </c>
      <c r="C57" s="12">
        <v>1</v>
      </c>
      <c r="D57" s="21">
        <v>271.32</v>
      </c>
      <c r="E57" s="22">
        <v>271.32</v>
      </c>
      <c r="F57" s="16"/>
      <c r="G57" s="16"/>
    </row>
    <row r="58" spans="1:7" x14ac:dyDescent="0.25">
      <c r="A58" s="11" t="s">
        <v>151</v>
      </c>
      <c r="B58" s="11" t="s">
        <v>1347</v>
      </c>
      <c r="C58" s="12">
        <v>1</v>
      </c>
      <c r="D58" s="21">
        <v>25.55</v>
      </c>
      <c r="E58" s="22">
        <v>25.55</v>
      </c>
      <c r="F58" s="16"/>
      <c r="G58" s="16"/>
    </row>
    <row r="59" spans="1:7" x14ac:dyDescent="0.25">
      <c r="A59" s="11" t="s">
        <v>152</v>
      </c>
      <c r="B59" s="11" t="s">
        <v>1347</v>
      </c>
      <c r="C59" s="12">
        <v>2</v>
      </c>
      <c r="D59" s="21">
        <v>53.04</v>
      </c>
      <c r="E59" s="22">
        <v>106.08</v>
      </c>
      <c r="F59" s="16"/>
      <c r="G59" s="16"/>
    </row>
    <row r="60" spans="1:7" x14ac:dyDescent="0.25">
      <c r="A60" s="11" t="s">
        <v>153</v>
      </c>
      <c r="B60" s="11" t="s">
        <v>1347</v>
      </c>
      <c r="C60" s="12">
        <v>6</v>
      </c>
      <c r="D60" s="21">
        <v>1</v>
      </c>
      <c r="E60" s="22">
        <v>6</v>
      </c>
      <c r="F60" s="16"/>
      <c r="G60" s="16"/>
    </row>
    <row r="61" spans="1:7" x14ac:dyDescent="0.25">
      <c r="A61" s="11" t="s">
        <v>154</v>
      </c>
      <c r="B61" s="11" t="s">
        <v>1347</v>
      </c>
      <c r="C61" s="12">
        <v>2</v>
      </c>
      <c r="D61" s="21">
        <v>1</v>
      </c>
      <c r="E61" s="22">
        <v>2</v>
      </c>
      <c r="F61" s="16"/>
      <c r="G61" s="16"/>
    </row>
    <row r="62" spans="1:7" x14ac:dyDescent="0.25">
      <c r="A62" s="11" t="s">
        <v>155</v>
      </c>
      <c r="B62" s="11" t="s">
        <v>1347</v>
      </c>
      <c r="C62" s="12">
        <v>10</v>
      </c>
      <c r="D62" s="21">
        <v>1</v>
      </c>
      <c r="E62" s="22">
        <v>10</v>
      </c>
      <c r="F62" s="16"/>
      <c r="G62" s="16"/>
    </row>
    <row r="63" spans="1:7" x14ac:dyDescent="0.25">
      <c r="A63" s="11" t="s">
        <v>156</v>
      </c>
      <c r="B63" s="11" t="s">
        <v>1347</v>
      </c>
      <c r="C63" s="12">
        <v>2</v>
      </c>
      <c r="D63" s="21">
        <v>22.71</v>
      </c>
      <c r="E63" s="22">
        <v>45.41</v>
      </c>
      <c r="F63" s="16"/>
      <c r="G63" s="16"/>
    </row>
    <row r="64" spans="1:7" x14ac:dyDescent="0.25">
      <c r="A64" s="11" t="s">
        <v>157</v>
      </c>
      <c r="B64" s="11" t="s">
        <v>1347</v>
      </c>
      <c r="C64" s="12">
        <v>4</v>
      </c>
      <c r="D64" s="21">
        <v>119.34</v>
      </c>
      <c r="E64" s="22">
        <v>477.36</v>
      </c>
      <c r="F64" s="16"/>
      <c r="G64" s="16"/>
    </row>
    <row r="65" spans="1:7" x14ac:dyDescent="0.25">
      <c r="A65" s="11" t="s">
        <v>158</v>
      </c>
      <c r="B65" s="11" t="s">
        <v>1347</v>
      </c>
      <c r="C65" s="12">
        <v>1</v>
      </c>
      <c r="D65" s="21">
        <v>46.15</v>
      </c>
      <c r="E65" s="22">
        <v>46.15</v>
      </c>
      <c r="F65" s="16"/>
      <c r="G65" s="16"/>
    </row>
    <row r="66" spans="1:7" x14ac:dyDescent="0.25">
      <c r="A66" s="11" t="s">
        <v>159</v>
      </c>
      <c r="B66" s="11" t="s">
        <v>1347</v>
      </c>
      <c r="C66" s="12">
        <v>4</v>
      </c>
      <c r="D66" s="21">
        <v>79.95</v>
      </c>
      <c r="E66" s="22">
        <v>319.8</v>
      </c>
      <c r="F66" s="16"/>
      <c r="G66" s="16"/>
    </row>
    <row r="67" spans="1:7" x14ac:dyDescent="0.25">
      <c r="A67" s="11" t="s">
        <v>160</v>
      </c>
      <c r="B67" s="11" t="s">
        <v>1347</v>
      </c>
      <c r="C67" s="12">
        <v>5</v>
      </c>
      <c r="D67" s="21">
        <v>1</v>
      </c>
      <c r="E67" s="22">
        <v>5</v>
      </c>
      <c r="F67" s="16"/>
      <c r="G67" s="16"/>
    </row>
    <row r="68" spans="1:7" x14ac:dyDescent="0.25">
      <c r="A68" s="11" t="s">
        <v>161</v>
      </c>
      <c r="B68" s="11" t="s">
        <v>1347</v>
      </c>
      <c r="C68" s="12">
        <v>1</v>
      </c>
      <c r="D68" s="21">
        <v>31.38</v>
      </c>
      <c r="E68" s="22">
        <v>31.38</v>
      </c>
      <c r="F68" s="16"/>
      <c r="G68" s="16"/>
    </row>
    <row r="69" spans="1:7" x14ac:dyDescent="0.25">
      <c r="A69" s="11" t="s">
        <v>162</v>
      </c>
      <c r="B69" s="11" t="s">
        <v>1347</v>
      </c>
      <c r="C69" s="12">
        <v>2</v>
      </c>
      <c r="D69" s="21">
        <v>40</v>
      </c>
      <c r="E69" s="22">
        <v>80</v>
      </c>
      <c r="F69" s="16"/>
      <c r="G69" s="16"/>
    </row>
    <row r="70" spans="1:7" x14ac:dyDescent="0.25">
      <c r="A70" s="11" t="s">
        <v>163</v>
      </c>
      <c r="B70" s="11" t="s">
        <v>1347</v>
      </c>
      <c r="C70" s="12">
        <v>3</v>
      </c>
      <c r="D70" s="21">
        <v>60.45</v>
      </c>
      <c r="E70" s="22">
        <v>181.35</v>
      </c>
      <c r="F70" s="16"/>
      <c r="G70" s="16"/>
    </row>
    <row r="71" spans="1:7" x14ac:dyDescent="0.25">
      <c r="A71" s="11" t="s">
        <v>164</v>
      </c>
      <c r="B71" s="11" t="s">
        <v>1347</v>
      </c>
      <c r="C71" s="12">
        <v>5</v>
      </c>
      <c r="D71" s="21">
        <v>1</v>
      </c>
      <c r="E71" s="22">
        <v>5</v>
      </c>
      <c r="F71" s="16"/>
      <c r="G71" s="16"/>
    </row>
    <row r="72" spans="1:7" x14ac:dyDescent="0.25">
      <c r="A72" s="11" t="s">
        <v>165</v>
      </c>
      <c r="B72" s="11" t="s">
        <v>1347</v>
      </c>
      <c r="C72" s="12">
        <v>4</v>
      </c>
      <c r="D72" s="21">
        <v>1</v>
      </c>
      <c r="E72" s="22">
        <v>4</v>
      </c>
      <c r="F72" s="16"/>
      <c r="G72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sqref="A1:G1"/>
    </sheetView>
  </sheetViews>
  <sheetFormatPr defaultRowHeight="15" x14ac:dyDescent="0.25"/>
  <cols>
    <col min="1" max="1" width="24.28515625" bestFit="1" customWidth="1"/>
    <col min="2" max="2" width="24.7109375" bestFit="1" customWidth="1"/>
    <col min="3" max="3" width="7.7109375" bestFit="1" customWidth="1"/>
    <col min="4" max="4" width="7" bestFit="1" customWidth="1"/>
    <col min="5" max="5" width="6.42578125" bestFit="1" customWidth="1"/>
    <col min="6" max="6" width="9.85546875" bestFit="1" customWidth="1"/>
    <col min="7" max="7" width="10.42578125" bestFit="1" customWidth="1"/>
  </cols>
  <sheetData>
    <row r="1" spans="1:7" ht="15.75" x14ac:dyDescent="0.25">
      <c r="A1" s="58" t="s">
        <v>166</v>
      </c>
      <c r="B1" s="58"/>
      <c r="C1" s="58"/>
      <c r="D1" s="58"/>
      <c r="E1" s="58"/>
      <c r="F1" s="58"/>
      <c r="G1" s="58"/>
    </row>
    <row r="2" spans="1:7" x14ac:dyDescent="0.25">
      <c r="A2" s="9" t="s">
        <v>2129</v>
      </c>
      <c r="B2" s="9" t="s">
        <v>1257</v>
      </c>
      <c r="C2" s="18" t="s">
        <v>1</v>
      </c>
      <c r="D2" s="24" t="s">
        <v>2</v>
      </c>
      <c r="E2" s="18" t="s">
        <v>3</v>
      </c>
      <c r="F2" s="19" t="s">
        <v>1986</v>
      </c>
      <c r="G2" s="19" t="s">
        <v>1987</v>
      </c>
    </row>
    <row r="3" spans="1:7" x14ac:dyDescent="0.25">
      <c r="A3" s="11" t="s">
        <v>2031</v>
      </c>
      <c r="B3" s="11" t="s">
        <v>2001</v>
      </c>
      <c r="C3" s="25">
        <v>5</v>
      </c>
      <c r="D3" s="21">
        <v>1</v>
      </c>
      <c r="E3" s="22">
        <v>5</v>
      </c>
      <c r="F3" s="16"/>
      <c r="G3" s="16"/>
    </row>
    <row r="4" spans="1:7" x14ac:dyDescent="0.25">
      <c r="A4" s="11" t="s">
        <v>2032</v>
      </c>
      <c r="B4" s="11" t="s">
        <v>2001</v>
      </c>
      <c r="C4" s="23">
        <v>4</v>
      </c>
      <c r="D4" s="21">
        <v>1</v>
      </c>
      <c r="E4" s="22">
        <v>4</v>
      </c>
      <c r="F4" s="16"/>
      <c r="G4" s="16"/>
    </row>
    <row r="5" spans="1:7" x14ac:dyDescent="0.25">
      <c r="A5" s="11" t="s">
        <v>2033</v>
      </c>
      <c r="B5" s="11" t="s">
        <v>2001</v>
      </c>
      <c r="C5" s="23">
        <v>3</v>
      </c>
      <c r="D5" s="21">
        <v>1</v>
      </c>
      <c r="E5" s="22">
        <v>3</v>
      </c>
      <c r="F5" s="16"/>
      <c r="G5" s="16"/>
    </row>
    <row r="6" spans="1:7" x14ac:dyDescent="0.25">
      <c r="A6" s="11" t="s">
        <v>2034</v>
      </c>
      <c r="B6" s="11" t="s">
        <v>2001</v>
      </c>
      <c r="C6" s="25">
        <v>6</v>
      </c>
      <c r="D6" s="21">
        <v>1</v>
      </c>
      <c r="E6" s="22">
        <v>6</v>
      </c>
      <c r="F6" s="16"/>
      <c r="G6" s="16"/>
    </row>
    <row r="7" spans="1:7" x14ac:dyDescent="0.25">
      <c r="A7" s="11" t="s">
        <v>2035</v>
      </c>
      <c r="B7" s="11" t="s">
        <v>2001</v>
      </c>
      <c r="C7" s="23">
        <v>2</v>
      </c>
      <c r="D7" s="21">
        <v>1</v>
      </c>
      <c r="E7" s="22">
        <v>2</v>
      </c>
      <c r="F7" s="16"/>
      <c r="G7" s="16"/>
    </row>
    <row r="8" spans="1:7" x14ac:dyDescent="0.25">
      <c r="A8" s="11" t="s">
        <v>174</v>
      </c>
      <c r="B8" s="11" t="s">
        <v>2001</v>
      </c>
      <c r="C8" s="23">
        <v>4</v>
      </c>
      <c r="D8" s="21">
        <v>1</v>
      </c>
      <c r="E8" s="22">
        <v>4</v>
      </c>
      <c r="F8" s="16"/>
      <c r="G8" s="16"/>
    </row>
    <row r="9" spans="1:7" x14ac:dyDescent="0.25">
      <c r="A9" s="11" t="s">
        <v>2036</v>
      </c>
      <c r="B9" s="11" t="s">
        <v>2001</v>
      </c>
      <c r="C9" s="25">
        <v>5</v>
      </c>
      <c r="D9" s="21">
        <v>1</v>
      </c>
      <c r="E9" s="22">
        <v>5</v>
      </c>
      <c r="F9" s="16"/>
      <c r="G9" s="16"/>
    </row>
    <row r="10" spans="1:7" x14ac:dyDescent="0.25">
      <c r="A10" s="11" t="s">
        <v>2037</v>
      </c>
      <c r="B10" s="11" t="s">
        <v>2001</v>
      </c>
      <c r="C10" s="25">
        <v>8</v>
      </c>
      <c r="D10" s="21">
        <v>1</v>
      </c>
      <c r="E10" s="22">
        <v>8</v>
      </c>
      <c r="F10" s="16"/>
      <c r="G10" s="16"/>
    </row>
    <row r="11" spans="1:7" x14ac:dyDescent="0.25">
      <c r="A11" s="11" t="s">
        <v>2038</v>
      </c>
      <c r="B11" s="11" t="s">
        <v>2001</v>
      </c>
      <c r="C11" s="12">
        <v>2</v>
      </c>
      <c r="D11" s="21">
        <v>1</v>
      </c>
      <c r="E11" s="22">
        <v>2</v>
      </c>
      <c r="F11" s="16"/>
      <c r="G11" s="16"/>
    </row>
    <row r="12" spans="1:7" x14ac:dyDescent="0.25">
      <c r="A12" s="11" t="s">
        <v>180</v>
      </c>
      <c r="B12" s="11" t="s">
        <v>2001</v>
      </c>
      <c r="C12" s="23">
        <v>7</v>
      </c>
      <c r="D12" s="21">
        <v>1</v>
      </c>
      <c r="E12" s="22">
        <v>7</v>
      </c>
      <c r="F12" s="16"/>
      <c r="G12" s="16"/>
    </row>
    <row r="13" spans="1:7" x14ac:dyDescent="0.25">
      <c r="A13" s="11" t="s">
        <v>2039</v>
      </c>
      <c r="B13" s="11" t="s">
        <v>2001</v>
      </c>
      <c r="C13" s="12">
        <v>3</v>
      </c>
      <c r="D13" s="21">
        <v>1</v>
      </c>
      <c r="E13" s="22">
        <v>3</v>
      </c>
      <c r="F13" s="16"/>
      <c r="G13" s="16"/>
    </row>
    <row r="14" spans="1:7" x14ac:dyDescent="0.25">
      <c r="A14" s="11" t="s">
        <v>182</v>
      </c>
      <c r="B14" s="11" t="s">
        <v>2001</v>
      </c>
      <c r="C14" s="25">
        <v>12</v>
      </c>
      <c r="D14" s="21">
        <v>1</v>
      </c>
      <c r="E14" s="22">
        <v>12</v>
      </c>
      <c r="F14" s="16"/>
      <c r="G14" s="16"/>
    </row>
    <row r="15" spans="1:7" x14ac:dyDescent="0.25">
      <c r="A15" s="11" t="s">
        <v>2040</v>
      </c>
      <c r="B15" s="11" t="s">
        <v>2001</v>
      </c>
      <c r="C15" s="25">
        <v>8</v>
      </c>
      <c r="D15" s="21">
        <v>1</v>
      </c>
      <c r="E15" s="22">
        <v>8</v>
      </c>
      <c r="F15" s="16"/>
      <c r="G15" s="16"/>
    </row>
    <row r="16" spans="1:7" x14ac:dyDescent="0.25">
      <c r="A16" s="11" t="s">
        <v>167</v>
      </c>
      <c r="B16" s="11" t="s">
        <v>2001</v>
      </c>
      <c r="C16" s="12">
        <v>5</v>
      </c>
      <c r="D16" s="21">
        <v>1</v>
      </c>
      <c r="E16" s="22">
        <v>5</v>
      </c>
      <c r="F16" s="16"/>
      <c r="G16" s="16"/>
    </row>
    <row r="17" spans="1:7" x14ac:dyDescent="0.25">
      <c r="A17" s="11" t="s">
        <v>2041</v>
      </c>
      <c r="B17" s="11" t="s">
        <v>2001</v>
      </c>
      <c r="C17" s="23">
        <v>2</v>
      </c>
      <c r="D17" s="21">
        <v>1</v>
      </c>
      <c r="E17" s="22">
        <v>2</v>
      </c>
      <c r="F17" s="16"/>
      <c r="G17" s="16"/>
    </row>
    <row r="18" spans="1:7" x14ac:dyDescent="0.25">
      <c r="A18" s="11" t="s">
        <v>2042</v>
      </c>
      <c r="B18" s="11" t="s">
        <v>2001</v>
      </c>
      <c r="C18" s="23">
        <v>4</v>
      </c>
      <c r="D18" s="21">
        <v>15.8</v>
      </c>
      <c r="E18" s="22">
        <v>63.2</v>
      </c>
      <c r="F18" s="16"/>
      <c r="G18" s="16"/>
    </row>
    <row r="19" spans="1:7" x14ac:dyDescent="0.25">
      <c r="A19" s="11" t="s">
        <v>2043</v>
      </c>
      <c r="B19" s="11" t="s">
        <v>2001</v>
      </c>
      <c r="C19" s="12">
        <v>1</v>
      </c>
      <c r="D19" s="21">
        <v>1</v>
      </c>
      <c r="E19" s="22">
        <v>1</v>
      </c>
      <c r="F19" s="16"/>
      <c r="G19" s="16"/>
    </row>
    <row r="20" spans="1:7" x14ac:dyDescent="0.25">
      <c r="A20" s="11" t="s">
        <v>2044</v>
      </c>
      <c r="B20" s="11" t="s">
        <v>2001</v>
      </c>
      <c r="C20" s="12">
        <v>1</v>
      </c>
      <c r="D20" s="21">
        <v>1</v>
      </c>
      <c r="E20" s="22">
        <v>1</v>
      </c>
      <c r="F20" s="16"/>
      <c r="G20" s="16"/>
    </row>
    <row r="21" spans="1:7" x14ac:dyDescent="0.25">
      <c r="A21" s="11" t="s">
        <v>2045</v>
      </c>
      <c r="B21" s="11" t="s">
        <v>2001</v>
      </c>
      <c r="C21" s="23">
        <v>3</v>
      </c>
      <c r="D21" s="21">
        <v>1</v>
      </c>
      <c r="E21" s="22">
        <v>3</v>
      </c>
      <c r="F21" s="16"/>
      <c r="G21" s="16"/>
    </row>
    <row r="22" spans="1:7" x14ac:dyDescent="0.25">
      <c r="A22" s="11" t="s">
        <v>2046</v>
      </c>
      <c r="B22" s="11" t="s">
        <v>2001</v>
      </c>
      <c r="C22" s="25">
        <v>7</v>
      </c>
      <c r="D22" s="21">
        <v>1</v>
      </c>
      <c r="E22" s="22">
        <v>7</v>
      </c>
      <c r="F22" s="16"/>
      <c r="G22" s="16"/>
    </row>
    <row r="23" spans="1:7" x14ac:dyDescent="0.25">
      <c r="A23" s="11" t="s">
        <v>2047</v>
      </c>
      <c r="B23" s="11" t="s">
        <v>2001</v>
      </c>
      <c r="C23" s="25">
        <v>1</v>
      </c>
      <c r="D23" s="21">
        <v>1</v>
      </c>
      <c r="E23" s="22">
        <v>1</v>
      </c>
      <c r="F23" s="16"/>
      <c r="G23" s="16"/>
    </row>
    <row r="24" spans="1:7" x14ac:dyDescent="0.25">
      <c r="A24" s="11" t="s">
        <v>2048</v>
      </c>
      <c r="B24" s="11" t="s">
        <v>2001</v>
      </c>
      <c r="C24" s="25">
        <v>3</v>
      </c>
      <c r="D24" s="21">
        <v>45</v>
      </c>
      <c r="E24" s="22">
        <v>135</v>
      </c>
      <c r="F24" s="16"/>
      <c r="G24" s="16"/>
    </row>
    <row r="25" spans="1:7" x14ac:dyDescent="0.25">
      <c r="A25" s="11" t="s">
        <v>2049</v>
      </c>
      <c r="B25" s="11" t="s">
        <v>2001</v>
      </c>
      <c r="C25" s="25">
        <v>8</v>
      </c>
      <c r="D25" s="21">
        <v>43</v>
      </c>
      <c r="E25" s="22">
        <v>344</v>
      </c>
      <c r="F25" s="16"/>
      <c r="G25" s="16"/>
    </row>
    <row r="26" spans="1:7" x14ac:dyDescent="0.25">
      <c r="A26" s="11" t="s">
        <v>2050</v>
      </c>
      <c r="B26" s="11" t="s">
        <v>2001</v>
      </c>
      <c r="C26" s="25">
        <v>3</v>
      </c>
      <c r="D26" s="21">
        <v>60</v>
      </c>
      <c r="E26" s="22">
        <v>180</v>
      </c>
      <c r="F26" s="16"/>
      <c r="G26" s="16"/>
    </row>
    <row r="27" spans="1:7" x14ac:dyDescent="0.25">
      <c r="A27" s="11" t="s">
        <v>2051</v>
      </c>
      <c r="B27" s="11" t="s">
        <v>2001</v>
      </c>
      <c r="C27" s="25">
        <v>12</v>
      </c>
      <c r="D27" s="21">
        <v>1</v>
      </c>
      <c r="E27" s="22">
        <v>12</v>
      </c>
      <c r="F27" s="16"/>
      <c r="G27" s="16"/>
    </row>
    <row r="28" spans="1:7" x14ac:dyDescent="0.25">
      <c r="A28" s="11" t="s">
        <v>2052</v>
      </c>
      <c r="B28" s="11" t="s">
        <v>2001</v>
      </c>
      <c r="C28" s="23">
        <v>4</v>
      </c>
      <c r="D28" s="21">
        <v>45</v>
      </c>
      <c r="E28" s="22">
        <v>180</v>
      </c>
      <c r="F28" s="16"/>
      <c r="G28" s="16"/>
    </row>
    <row r="29" spans="1:7" x14ac:dyDescent="0.25">
      <c r="A29" s="11" t="s">
        <v>2053</v>
      </c>
      <c r="B29" s="11" t="s">
        <v>2001</v>
      </c>
      <c r="C29" s="25">
        <v>8</v>
      </c>
      <c r="D29" s="21">
        <v>30</v>
      </c>
      <c r="E29" s="22">
        <v>240</v>
      </c>
      <c r="F29" s="16"/>
      <c r="G29" s="16"/>
    </row>
    <row r="30" spans="1:7" x14ac:dyDescent="0.25">
      <c r="A30" s="11" t="s">
        <v>2054</v>
      </c>
      <c r="B30" s="11" t="s">
        <v>2001</v>
      </c>
      <c r="C30" s="23">
        <v>1</v>
      </c>
      <c r="D30" s="21">
        <v>1</v>
      </c>
      <c r="E30" s="22">
        <v>1</v>
      </c>
      <c r="F30" s="16"/>
      <c r="G30" s="16"/>
    </row>
    <row r="31" spans="1:7" x14ac:dyDescent="0.25">
      <c r="A31" s="11" t="s">
        <v>2055</v>
      </c>
      <c r="B31" s="11" t="s">
        <v>2001</v>
      </c>
      <c r="C31" s="25">
        <v>2</v>
      </c>
      <c r="D31" s="21">
        <v>30</v>
      </c>
      <c r="E31" s="22">
        <v>60</v>
      </c>
      <c r="F31" s="16"/>
      <c r="G31" s="16"/>
    </row>
    <row r="32" spans="1:7" x14ac:dyDescent="0.25">
      <c r="A32" s="11" t="s">
        <v>2056</v>
      </c>
      <c r="B32" s="11" t="s">
        <v>2001</v>
      </c>
      <c r="C32" s="25">
        <v>3</v>
      </c>
      <c r="D32" s="21">
        <v>1</v>
      </c>
      <c r="E32" s="22">
        <v>3</v>
      </c>
      <c r="F32" s="16"/>
      <c r="G32" s="16"/>
    </row>
    <row r="33" spans="1:7" x14ac:dyDescent="0.25">
      <c r="A33" s="11" t="s">
        <v>218</v>
      </c>
      <c r="B33" s="11" t="s">
        <v>2001</v>
      </c>
      <c r="C33" s="12">
        <v>1</v>
      </c>
      <c r="D33" s="21">
        <v>1</v>
      </c>
      <c r="E33" s="22">
        <v>1</v>
      </c>
      <c r="F33" s="16"/>
      <c r="G33" s="16"/>
    </row>
    <row r="34" spans="1:7" x14ac:dyDescent="0.25">
      <c r="A34" s="11" t="s">
        <v>2057</v>
      </c>
      <c r="B34" s="11" t="s">
        <v>2001</v>
      </c>
      <c r="C34" s="25">
        <v>2</v>
      </c>
      <c r="D34" s="21">
        <v>1</v>
      </c>
      <c r="E34" s="22">
        <v>2</v>
      </c>
      <c r="F34" s="16"/>
      <c r="G34" s="16"/>
    </row>
    <row r="35" spans="1:7" x14ac:dyDescent="0.25">
      <c r="A35" s="11" t="s">
        <v>2058</v>
      </c>
      <c r="B35" s="11" t="s">
        <v>2001</v>
      </c>
      <c r="C35" s="25">
        <v>2</v>
      </c>
      <c r="D35" s="21">
        <v>1</v>
      </c>
      <c r="E35" s="22">
        <v>2</v>
      </c>
      <c r="F35" s="16"/>
      <c r="G35" s="16"/>
    </row>
    <row r="36" spans="1:7" x14ac:dyDescent="0.25">
      <c r="A36" s="11" t="s">
        <v>2059</v>
      </c>
      <c r="B36" s="11" t="s">
        <v>2001</v>
      </c>
      <c r="C36" s="25">
        <v>2</v>
      </c>
      <c r="D36" s="21">
        <v>1</v>
      </c>
      <c r="E36" s="22">
        <v>2</v>
      </c>
      <c r="F36" s="16"/>
      <c r="G36" s="16"/>
    </row>
    <row r="37" spans="1:7" x14ac:dyDescent="0.25">
      <c r="A37" s="11" t="s">
        <v>220</v>
      </c>
      <c r="B37" s="11" t="s">
        <v>2001</v>
      </c>
      <c r="C37" s="12">
        <v>1</v>
      </c>
      <c r="D37" s="21">
        <v>1</v>
      </c>
      <c r="E37" s="22">
        <v>1</v>
      </c>
      <c r="F37" s="16"/>
      <c r="G37" s="16"/>
    </row>
    <row r="38" spans="1:7" x14ac:dyDescent="0.25">
      <c r="A38" s="11" t="s">
        <v>2060</v>
      </c>
      <c r="B38" s="11" t="s">
        <v>2001</v>
      </c>
      <c r="C38" s="25">
        <v>12</v>
      </c>
      <c r="D38" s="21">
        <v>1</v>
      </c>
      <c r="E38" s="22">
        <v>12</v>
      </c>
      <c r="F38" s="16"/>
      <c r="G38" s="16"/>
    </row>
    <row r="39" spans="1:7" x14ac:dyDescent="0.25">
      <c r="A39" s="11" t="s">
        <v>2061</v>
      </c>
      <c r="B39" s="11" t="s">
        <v>2001</v>
      </c>
      <c r="C39" s="12">
        <v>1</v>
      </c>
      <c r="D39" s="21">
        <v>1</v>
      </c>
      <c r="E39" s="22">
        <v>1</v>
      </c>
      <c r="F39" s="16"/>
      <c r="G39" s="16"/>
    </row>
    <row r="40" spans="1:7" x14ac:dyDescent="0.25">
      <c r="A40" s="11" t="s">
        <v>2062</v>
      </c>
      <c r="B40" s="11" t="s">
        <v>2001</v>
      </c>
      <c r="C40" s="25">
        <v>2</v>
      </c>
      <c r="D40" s="21">
        <v>1</v>
      </c>
      <c r="E40" s="22">
        <v>2</v>
      </c>
      <c r="F40" s="16"/>
      <c r="G40" s="16"/>
    </row>
    <row r="41" spans="1:7" x14ac:dyDescent="0.25">
      <c r="A41" s="11" t="s">
        <v>2063</v>
      </c>
      <c r="B41" s="11" t="s">
        <v>2001</v>
      </c>
      <c r="C41" s="12">
        <v>1</v>
      </c>
      <c r="D41" s="21">
        <v>1</v>
      </c>
      <c r="E41" s="22">
        <v>1</v>
      </c>
      <c r="F41" s="16"/>
      <c r="G41" s="16"/>
    </row>
    <row r="42" spans="1:7" x14ac:dyDescent="0.25">
      <c r="A42" s="11" t="s">
        <v>2064</v>
      </c>
      <c r="B42" s="11" t="s">
        <v>2001</v>
      </c>
      <c r="C42" s="25">
        <v>1</v>
      </c>
      <c r="D42" s="21">
        <v>1</v>
      </c>
      <c r="E42" s="22">
        <v>1</v>
      </c>
      <c r="F42" s="16"/>
      <c r="G42" s="16"/>
    </row>
    <row r="43" spans="1:7" x14ac:dyDescent="0.25">
      <c r="A43" s="11" t="s">
        <v>2065</v>
      </c>
      <c r="B43" s="11" t="s">
        <v>2001</v>
      </c>
      <c r="C43" s="12">
        <v>1</v>
      </c>
      <c r="D43" s="21">
        <v>1</v>
      </c>
      <c r="E43" s="22">
        <v>1</v>
      </c>
      <c r="F43" s="16"/>
      <c r="G43" s="16"/>
    </row>
    <row r="44" spans="1:7" x14ac:dyDescent="0.25">
      <c r="A44" s="11" t="s">
        <v>225</v>
      </c>
      <c r="B44" s="11" t="s">
        <v>2001</v>
      </c>
      <c r="C44" s="12">
        <v>2</v>
      </c>
      <c r="D44" s="21">
        <v>1</v>
      </c>
      <c r="E44" s="22">
        <v>2</v>
      </c>
      <c r="F44" s="16"/>
      <c r="G44" s="16"/>
    </row>
    <row r="45" spans="1:7" x14ac:dyDescent="0.25">
      <c r="A45" s="11" t="s">
        <v>2066</v>
      </c>
      <c r="B45" s="11" t="s">
        <v>2001</v>
      </c>
      <c r="C45" s="25">
        <v>3</v>
      </c>
      <c r="D45" s="21">
        <v>1</v>
      </c>
      <c r="E45" s="22">
        <v>3</v>
      </c>
      <c r="F45" s="16"/>
      <c r="G45" s="16"/>
    </row>
    <row r="46" spans="1:7" x14ac:dyDescent="0.25">
      <c r="A46" s="11" t="s">
        <v>226</v>
      </c>
      <c r="B46" s="11" t="s">
        <v>2001</v>
      </c>
      <c r="C46" s="12">
        <v>1</v>
      </c>
      <c r="D46" s="21">
        <v>1</v>
      </c>
      <c r="E46" s="22">
        <v>1</v>
      </c>
      <c r="F46" s="16"/>
      <c r="G46" s="16"/>
    </row>
    <row r="47" spans="1:7" x14ac:dyDescent="0.25">
      <c r="A47" s="11" t="s">
        <v>2067</v>
      </c>
      <c r="B47" s="11" t="s">
        <v>2001</v>
      </c>
      <c r="C47" s="12">
        <v>1</v>
      </c>
      <c r="D47" s="21">
        <v>1</v>
      </c>
      <c r="E47" s="22">
        <v>1</v>
      </c>
      <c r="F47" s="16"/>
      <c r="G47" s="16"/>
    </row>
    <row r="48" spans="1:7" x14ac:dyDescent="0.25">
      <c r="A48" s="11" t="s">
        <v>2068</v>
      </c>
      <c r="B48" s="11" t="s">
        <v>2001</v>
      </c>
      <c r="C48" s="25">
        <v>3</v>
      </c>
      <c r="D48" s="21">
        <v>1</v>
      </c>
      <c r="E48" s="22">
        <v>3</v>
      </c>
      <c r="F48" s="16"/>
      <c r="G48" s="16"/>
    </row>
    <row r="49" spans="1:7" x14ac:dyDescent="0.25">
      <c r="A49" s="11" t="s">
        <v>2069</v>
      </c>
      <c r="B49" s="11" t="s">
        <v>2001</v>
      </c>
      <c r="C49" s="12">
        <v>1</v>
      </c>
      <c r="D49" s="21">
        <v>1</v>
      </c>
      <c r="E49" s="22">
        <v>1</v>
      </c>
      <c r="F49" s="16"/>
      <c r="G49" s="16"/>
    </row>
    <row r="50" spans="1:7" x14ac:dyDescent="0.25">
      <c r="A50" s="11" t="s">
        <v>2070</v>
      </c>
      <c r="B50" s="11" t="s">
        <v>2001</v>
      </c>
      <c r="C50" s="12">
        <v>1</v>
      </c>
      <c r="D50" s="21">
        <v>1</v>
      </c>
      <c r="E50" s="22">
        <v>1</v>
      </c>
      <c r="F50" s="16"/>
      <c r="G50" s="16"/>
    </row>
    <row r="51" spans="1:7" x14ac:dyDescent="0.25">
      <c r="A51" s="11" t="s">
        <v>2071</v>
      </c>
      <c r="B51" s="11" t="s">
        <v>2001</v>
      </c>
      <c r="C51" s="12">
        <v>1</v>
      </c>
      <c r="D51" s="21">
        <v>1</v>
      </c>
      <c r="E51" s="22">
        <v>1</v>
      </c>
      <c r="F51" s="16"/>
      <c r="G51" s="16"/>
    </row>
    <row r="52" spans="1:7" x14ac:dyDescent="0.25">
      <c r="A52" s="11" t="s">
        <v>227</v>
      </c>
      <c r="B52" s="11" t="s">
        <v>2001</v>
      </c>
      <c r="C52" s="25">
        <v>1</v>
      </c>
      <c r="D52" s="21">
        <v>1</v>
      </c>
      <c r="E52" s="22">
        <v>1</v>
      </c>
      <c r="F52" s="16"/>
      <c r="G52" s="16"/>
    </row>
    <row r="53" spans="1:7" x14ac:dyDescent="0.25">
      <c r="A53" s="11" t="s">
        <v>229</v>
      </c>
      <c r="B53" s="11" t="s">
        <v>2001</v>
      </c>
      <c r="C53" s="12">
        <v>3</v>
      </c>
      <c r="D53" s="21">
        <v>1</v>
      </c>
      <c r="E53" s="22">
        <v>3</v>
      </c>
      <c r="F53" s="16"/>
      <c r="G53" s="16"/>
    </row>
    <row r="54" spans="1:7" x14ac:dyDescent="0.25">
      <c r="A54" s="11" t="s">
        <v>2072</v>
      </c>
      <c r="B54" s="11" t="s">
        <v>2001</v>
      </c>
      <c r="C54" s="25">
        <v>2</v>
      </c>
      <c r="D54" s="21">
        <v>1</v>
      </c>
      <c r="E54" s="22">
        <v>2</v>
      </c>
      <c r="F54" s="16"/>
      <c r="G54" s="16"/>
    </row>
    <row r="55" spans="1:7" x14ac:dyDescent="0.25">
      <c r="A55" s="11" t="s">
        <v>230</v>
      </c>
      <c r="B55" s="11" t="s">
        <v>2001</v>
      </c>
      <c r="C55" s="25">
        <v>3</v>
      </c>
      <c r="D55" s="21">
        <v>1</v>
      </c>
      <c r="E55" s="22">
        <v>3</v>
      </c>
      <c r="F55" s="16"/>
      <c r="G55" s="16"/>
    </row>
    <row r="56" spans="1:7" x14ac:dyDescent="0.25">
      <c r="A56" s="11" t="s">
        <v>2073</v>
      </c>
      <c r="B56" s="11" t="s">
        <v>2001</v>
      </c>
      <c r="C56" s="12">
        <v>2</v>
      </c>
      <c r="D56" s="21">
        <v>1</v>
      </c>
      <c r="E56" s="22">
        <v>2</v>
      </c>
      <c r="F56" s="16"/>
      <c r="G56" s="16"/>
    </row>
    <row r="57" spans="1:7" x14ac:dyDescent="0.25">
      <c r="A57" s="11" t="s">
        <v>2074</v>
      </c>
      <c r="B57" s="11" t="s">
        <v>2001</v>
      </c>
      <c r="C57" s="25">
        <v>2</v>
      </c>
      <c r="D57" s="21">
        <v>1</v>
      </c>
      <c r="E57" s="22">
        <v>2</v>
      </c>
      <c r="F57" s="16"/>
      <c r="G57" s="16"/>
    </row>
    <row r="58" spans="1:7" x14ac:dyDescent="0.25">
      <c r="A58" s="11" t="s">
        <v>2075</v>
      </c>
      <c r="B58" s="11" t="s">
        <v>2001</v>
      </c>
      <c r="C58" s="25">
        <v>1</v>
      </c>
      <c r="D58" s="21">
        <v>1</v>
      </c>
      <c r="E58" s="22">
        <v>1</v>
      </c>
      <c r="F58" s="16"/>
      <c r="G58" s="16"/>
    </row>
    <row r="59" spans="1:7" x14ac:dyDescent="0.25">
      <c r="A59" s="11" t="s">
        <v>2076</v>
      </c>
      <c r="B59" s="11" t="s">
        <v>2001</v>
      </c>
      <c r="C59" s="12">
        <v>1</v>
      </c>
      <c r="D59" s="21">
        <v>1</v>
      </c>
      <c r="E59" s="22">
        <v>1</v>
      </c>
      <c r="F59" s="16"/>
      <c r="G59" s="16"/>
    </row>
    <row r="60" spans="1:7" x14ac:dyDescent="0.25">
      <c r="A60" s="11" t="s">
        <v>231</v>
      </c>
      <c r="B60" s="11" t="s">
        <v>2001</v>
      </c>
      <c r="C60" s="25">
        <v>2</v>
      </c>
      <c r="D60" s="21">
        <v>1</v>
      </c>
      <c r="E60" s="22">
        <v>2</v>
      </c>
      <c r="F60" s="16"/>
      <c r="G60" s="16"/>
    </row>
    <row r="61" spans="1:7" x14ac:dyDescent="0.25">
      <c r="A61" s="11" t="s">
        <v>2077</v>
      </c>
      <c r="B61" s="11" t="s">
        <v>2001</v>
      </c>
      <c r="C61" s="25">
        <v>2</v>
      </c>
      <c r="D61" s="21">
        <v>1</v>
      </c>
      <c r="E61" s="22">
        <v>2</v>
      </c>
      <c r="F61" s="16"/>
      <c r="G61" s="16"/>
    </row>
    <row r="62" spans="1:7" x14ac:dyDescent="0.25">
      <c r="A62" s="11" t="s">
        <v>2078</v>
      </c>
      <c r="B62" s="11" t="s">
        <v>2001</v>
      </c>
      <c r="C62" s="25">
        <v>2</v>
      </c>
      <c r="D62" s="21">
        <v>1</v>
      </c>
      <c r="E62" s="22">
        <v>2</v>
      </c>
      <c r="F62" s="16"/>
      <c r="G62" s="16"/>
    </row>
    <row r="63" spans="1:7" x14ac:dyDescent="0.25">
      <c r="A63" s="11" t="s">
        <v>2079</v>
      </c>
      <c r="B63" s="11" t="s">
        <v>2001</v>
      </c>
      <c r="C63" s="12">
        <v>1</v>
      </c>
      <c r="D63" s="21">
        <v>1</v>
      </c>
      <c r="E63" s="22">
        <v>1</v>
      </c>
      <c r="F63" s="16"/>
      <c r="G63" s="16"/>
    </row>
    <row r="64" spans="1:7" x14ac:dyDescent="0.25">
      <c r="A64" s="11" t="s">
        <v>2080</v>
      </c>
      <c r="B64" s="11" t="s">
        <v>2001</v>
      </c>
      <c r="C64" s="25">
        <v>2</v>
      </c>
      <c r="D64" s="21">
        <v>1</v>
      </c>
      <c r="E64" s="22">
        <v>2</v>
      </c>
      <c r="F64" s="16"/>
      <c r="G64" s="16"/>
    </row>
    <row r="65" spans="1:7" x14ac:dyDescent="0.25">
      <c r="A65" s="11" t="s">
        <v>168</v>
      </c>
      <c r="B65" s="11" t="s">
        <v>2001</v>
      </c>
      <c r="C65" s="12">
        <v>1</v>
      </c>
      <c r="D65" s="21">
        <v>535.52</v>
      </c>
      <c r="E65" s="22">
        <v>535.52</v>
      </c>
      <c r="F65" s="16"/>
      <c r="G65" s="16"/>
    </row>
    <row r="66" spans="1:7" x14ac:dyDescent="0.25">
      <c r="A66" s="11" t="s">
        <v>2081</v>
      </c>
      <c r="B66" s="11" t="s">
        <v>2001</v>
      </c>
      <c r="C66" s="12">
        <v>1</v>
      </c>
      <c r="D66" s="21">
        <v>1</v>
      </c>
      <c r="E66" s="22">
        <v>1</v>
      </c>
      <c r="F66" s="16"/>
      <c r="G66" s="16"/>
    </row>
    <row r="67" spans="1:7" x14ac:dyDescent="0.25">
      <c r="A67" s="11" t="s">
        <v>241</v>
      </c>
      <c r="B67" s="11" t="s">
        <v>2001</v>
      </c>
      <c r="C67" s="12">
        <v>2</v>
      </c>
      <c r="D67" s="21">
        <v>1</v>
      </c>
      <c r="E67" s="22">
        <v>2</v>
      </c>
      <c r="F67" s="16"/>
      <c r="G67" s="16"/>
    </row>
    <row r="68" spans="1:7" x14ac:dyDescent="0.25">
      <c r="A68" s="11" t="s">
        <v>2082</v>
      </c>
      <c r="B68" s="11" t="s">
        <v>2001</v>
      </c>
      <c r="C68" s="25">
        <v>2</v>
      </c>
      <c r="D68" s="21">
        <v>1</v>
      </c>
      <c r="E68" s="22">
        <v>2</v>
      </c>
      <c r="F68" s="16"/>
      <c r="G68" s="16"/>
    </row>
    <row r="69" spans="1:7" x14ac:dyDescent="0.25">
      <c r="A69" s="11" t="s">
        <v>2083</v>
      </c>
      <c r="B69" s="11" t="s">
        <v>2001</v>
      </c>
      <c r="C69" s="12">
        <v>1</v>
      </c>
      <c r="D69" s="21">
        <v>90</v>
      </c>
      <c r="E69" s="22">
        <v>90</v>
      </c>
      <c r="F69" s="16"/>
      <c r="G69" s="16"/>
    </row>
    <row r="70" spans="1:7" x14ac:dyDescent="0.25">
      <c r="A70" s="11" t="s">
        <v>242</v>
      </c>
      <c r="B70" s="11" t="s">
        <v>2001</v>
      </c>
      <c r="C70" s="12">
        <v>1</v>
      </c>
      <c r="D70" s="21">
        <v>15</v>
      </c>
      <c r="E70" s="22">
        <v>15</v>
      </c>
      <c r="F70" s="16"/>
      <c r="G70" s="16"/>
    </row>
    <row r="71" spans="1:7" x14ac:dyDescent="0.25">
      <c r="A71" s="11" t="s">
        <v>2084</v>
      </c>
      <c r="B71" s="11" t="s">
        <v>2001</v>
      </c>
      <c r="C71" s="25">
        <v>1</v>
      </c>
      <c r="D71" s="21">
        <v>1</v>
      </c>
      <c r="E71" s="22">
        <v>1</v>
      </c>
      <c r="F71" s="16"/>
      <c r="G71" s="16"/>
    </row>
    <row r="72" spans="1:7" x14ac:dyDescent="0.25">
      <c r="A72" s="11" t="s">
        <v>2085</v>
      </c>
      <c r="B72" s="11" t="s">
        <v>2001</v>
      </c>
      <c r="C72" s="25">
        <v>1</v>
      </c>
      <c r="D72" s="21">
        <v>30</v>
      </c>
      <c r="E72" s="22">
        <v>30</v>
      </c>
      <c r="F72" s="16"/>
      <c r="G72" s="16"/>
    </row>
    <row r="73" spans="1:7" x14ac:dyDescent="0.25">
      <c r="A73" s="11" t="s">
        <v>2086</v>
      </c>
      <c r="B73" s="11" t="s">
        <v>2001</v>
      </c>
      <c r="C73" s="25">
        <v>1</v>
      </c>
      <c r="D73" s="21">
        <v>1</v>
      </c>
      <c r="E73" s="22">
        <v>1</v>
      </c>
      <c r="F73" s="16"/>
      <c r="G73" s="16"/>
    </row>
    <row r="74" spans="1:7" x14ac:dyDescent="0.25">
      <c r="A74" s="11" t="s">
        <v>2087</v>
      </c>
      <c r="B74" s="11" t="s">
        <v>2001</v>
      </c>
      <c r="C74" s="25">
        <v>1</v>
      </c>
      <c r="D74" s="21">
        <v>150</v>
      </c>
      <c r="E74" s="22">
        <v>150</v>
      </c>
      <c r="F74" s="16"/>
      <c r="G74" s="16"/>
    </row>
    <row r="75" spans="1:7" x14ac:dyDescent="0.25">
      <c r="A75" s="11" t="s">
        <v>2088</v>
      </c>
      <c r="B75" s="11" t="s">
        <v>2001</v>
      </c>
      <c r="C75" s="25">
        <v>2</v>
      </c>
      <c r="D75" s="21">
        <v>1</v>
      </c>
      <c r="E75" s="22">
        <v>2</v>
      </c>
      <c r="F75" s="16"/>
      <c r="G75" s="16"/>
    </row>
    <row r="76" spans="1:7" x14ac:dyDescent="0.25">
      <c r="A76" s="11" t="s">
        <v>2089</v>
      </c>
      <c r="B76" s="11" t="s">
        <v>2001</v>
      </c>
      <c r="C76" s="25">
        <v>2</v>
      </c>
      <c r="D76" s="21">
        <v>1</v>
      </c>
      <c r="E76" s="22">
        <v>2</v>
      </c>
      <c r="F76" s="16"/>
      <c r="G76" s="16"/>
    </row>
    <row r="77" spans="1:7" x14ac:dyDescent="0.25">
      <c r="A77" s="11" t="s">
        <v>2090</v>
      </c>
      <c r="B77" s="11" t="s">
        <v>2001</v>
      </c>
      <c r="C77" s="25">
        <v>3</v>
      </c>
      <c r="D77" s="21">
        <v>1</v>
      </c>
      <c r="E77" s="22">
        <v>3</v>
      </c>
      <c r="F77" s="16"/>
      <c r="G77" s="16"/>
    </row>
    <row r="78" spans="1:7" x14ac:dyDescent="0.25">
      <c r="A78" s="11" t="s">
        <v>2092</v>
      </c>
      <c r="B78" s="11" t="s">
        <v>2001</v>
      </c>
      <c r="C78" s="25">
        <v>12</v>
      </c>
      <c r="D78" s="21">
        <v>1</v>
      </c>
      <c r="E78" s="22">
        <v>12</v>
      </c>
      <c r="F78" s="16"/>
      <c r="G78" s="16"/>
    </row>
    <row r="79" spans="1:7" x14ac:dyDescent="0.25">
      <c r="A79" s="11" t="s">
        <v>2091</v>
      </c>
      <c r="B79" s="11" t="s">
        <v>2001</v>
      </c>
      <c r="C79" s="25">
        <v>1</v>
      </c>
      <c r="D79" s="21">
        <v>60</v>
      </c>
      <c r="E79" s="22">
        <v>60</v>
      </c>
      <c r="F79" s="16"/>
      <c r="G79" s="16"/>
    </row>
    <row r="80" spans="1:7" x14ac:dyDescent="0.25">
      <c r="A80" s="11" t="s">
        <v>2093</v>
      </c>
      <c r="B80" s="11" t="s">
        <v>2001</v>
      </c>
      <c r="C80" s="25">
        <v>1</v>
      </c>
      <c r="D80" s="21">
        <v>1</v>
      </c>
      <c r="E80" s="22">
        <v>1</v>
      </c>
      <c r="F80" s="16"/>
      <c r="G80" s="16"/>
    </row>
    <row r="81" spans="1:7" x14ac:dyDescent="0.25">
      <c r="A81" s="11" t="s">
        <v>2094</v>
      </c>
      <c r="B81" s="11" t="s">
        <v>2001</v>
      </c>
      <c r="C81" s="25">
        <v>1</v>
      </c>
      <c r="D81" s="21">
        <v>1</v>
      </c>
      <c r="E81" s="22">
        <v>1</v>
      </c>
      <c r="F81" s="16"/>
      <c r="G81" s="16"/>
    </row>
    <row r="82" spans="1:7" x14ac:dyDescent="0.25">
      <c r="A82" s="11" t="s">
        <v>2095</v>
      </c>
      <c r="B82" s="11" t="s">
        <v>2001</v>
      </c>
      <c r="C82" s="25">
        <v>1</v>
      </c>
      <c r="D82" s="21">
        <v>1</v>
      </c>
      <c r="E82" s="22">
        <v>1</v>
      </c>
      <c r="F82" s="16"/>
      <c r="G82" s="16"/>
    </row>
    <row r="83" spans="1:7" x14ac:dyDescent="0.25">
      <c r="A83" s="11" t="s">
        <v>2095</v>
      </c>
      <c r="B83" s="11" t="s">
        <v>2001</v>
      </c>
      <c r="C83" s="25">
        <v>1</v>
      </c>
      <c r="D83" s="21">
        <v>1</v>
      </c>
      <c r="E83" s="22">
        <v>1</v>
      </c>
      <c r="F83" s="16"/>
      <c r="G83" s="16"/>
    </row>
    <row r="84" spans="1:7" x14ac:dyDescent="0.25">
      <c r="A84" s="11" t="s">
        <v>2096</v>
      </c>
      <c r="B84" s="11" t="s">
        <v>2001</v>
      </c>
      <c r="C84" s="23">
        <v>1</v>
      </c>
      <c r="D84" s="21">
        <v>1</v>
      </c>
      <c r="E84" s="22">
        <v>1</v>
      </c>
      <c r="F84" s="16"/>
      <c r="G84" s="16"/>
    </row>
    <row r="85" spans="1:7" x14ac:dyDescent="0.25">
      <c r="A85" s="11" t="s">
        <v>2097</v>
      </c>
      <c r="B85" s="11" t="s">
        <v>2001</v>
      </c>
      <c r="C85" s="25">
        <v>2</v>
      </c>
      <c r="D85" s="21">
        <v>1</v>
      </c>
      <c r="E85" s="22">
        <v>2</v>
      </c>
      <c r="F85" s="16"/>
      <c r="G85" s="16"/>
    </row>
    <row r="86" spans="1:7" x14ac:dyDescent="0.25">
      <c r="A86" s="11" t="s">
        <v>254</v>
      </c>
      <c r="B86" s="11" t="s">
        <v>2001</v>
      </c>
      <c r="C86" s="12">
        <v>30</v>
      </c>
      <c r="D86" s="21">
        <v>1</v>
      </c>
      <c r="E86" s="22">
        <v>30</v>
      </c>
      <c r="F86" s="16"/>
      <c r="G86" s="16"/>
    </row>
    <row r="87" spans="1:7" x14ac:dyDescent="0.25">
      <c r="A87" s="11" t="s">
        <v>2098</v>
      </c>
      <c r="B87" s="11" t="s">
        <v>2001</v>
      </c>
      <c r="C87" s="23">
        <v>3</v>
      </c>
      <c r="D87" s="21">
        <v>1</v>
      </c>
      <c r="E87" s="22">
        <v>3</v>
      </c>
      <c r="F87" s="16"/>
      <c r="G87" s="16"/>
    </row>
    <row r="88" spans="1:7" x14ac:dyDescent="0.25">
      <c r="A88" s="11" t="s">
        <v>2099</v>
      </c>
      <c r="B88" s="11" t="s">
        <v>2001</v>
      </c>
      <c r="C88" s="25">
        <v>2</v>
      </c>
      <c r="D88" s="21">
        <v>1</v>
      </c>
      <c r="E88" s="22">
        <v>2</v>
      </c>
      <c r="F88" s="16"/>
      <c r="G88" s="16"/>
    </row>
    <row r="89" spans="1:7" x14ac:dyDescent="0.25">
      <c r="A89" s="11" t="s">
        <v>2100</v>
      </c>
      <c r="B89" s="11" t="s">
        <v>2001</v>
      </c>
      <c r="C89" s="25">
        <v>2</v>
      </c>
      <c r="D89" s="21">
        <v>20.5</v>
      </c>
      <c r="E89" s="22">
        <v>41</v>
      </c>
      <c r="F89" s="16"/>
      <c r="G89" s="16"/>
    </row>
    <row r="90" spans="1:7" x14ac:dyDescent="0.25">
      <c r="A90" s="11" t="s">
        <v>2101</v>
      </c>
      <c r="B90" s="11" t="s">
        <v>2001</v>
      </c>
      <c r="C90" s="23">
        <v>1</v>
      </c>
      <c r="D90" s="21">
        <v>1</v>
      </c>
      <c r="E90" s="22">
        <v>1</v>
      </c>
      <c r="F90" s="16"/>
      <c r="G90" s="16"/>
    </row>
    <row r="91" spans="1:7" x14ac:dyDescent="0.25">
      <c r="A91" s="11" t="s">
        <v>2101</v>
      </c>
      <c r="B91" s="11" t="s">
        <v>2001</v>
      </c>
      <c r="C91" s="25">
        <v>13</v>
      </c>
      <c r="D91" s="21">
        <v>1</v>
      </c>
      <c r="E91" s="22">
        <v>13</v>
      </c>
      <c r="F91" s="16"/>
      <c r="G91" s="16"/>
    </row>
    <row r="92" spans="1:7" x14ac:dyDescent="0.25">
      <c r="A92" s="11" t="s">
        <v>259</v>
      </c>
      <c r="B92" s="11" t="s">
        <v>2001</v>
      </c>
      <c r="C92" s="25">
        <v>8</v>
      </c>
      <c r="D92" s="21">
        <v>1</v>
      </c>
      <c r="E92" s="22">
        <v>8</v>
      </c>
      <c r="F92" s="16"/>
      <c r="G92" s="16"/>
    </row>
    <row r="93" spans="1:7" x14ac:dyDescent="0.25">
      <c r="A93" s="11" t="s">
        <v>2102</v>
      </c>
      <c r="B93" s="11" t="s">
        <v>2001</v>
      </c>
      <c r="C93" s="25">
        <v>2</v>
      </c>
      <c r="D93" s="21">
        <v>1</v>
      </c>
      <c r="E93" s="22">
        <v>2</v>
      </c>
      <c r="F93" s="16"/>
      <c r="G93" s="16"/>
    </row>
    <row r="94" spans="1:7" x14ac:dyDescent="0.25">
      <c r="A94" s="11" t="s">
        <v>2103</v>
      </c>
      <c r="B94" s="11" t="s">
        <v>2001</v>
      </c>
      <c r="C94" s="25">
        <v>5</v>
      </c>
      <c r="D94" s="21">
        <v>1</v>
      </c>
      <c r="E94" s="22">
        <v>5</v>
      </c>
      <c r="F94" s="16"/>
      <c r="G94" s="16"/>
    </row>
    <row r="95" spans="1:7" x14ac:dyDescent="0.25">
      <c r="A95" s="11" t="s">
        <v>264</v>
      </c>
      <c r="B95" s="11" t="s">
        <v>2001</v>
      </c>
      <c r="C95" s="25">
        <v>10</v>
      </c>
      <c r="D95" s="21">
        <v>1</v>
      </c>
      <c r="E95" s="22">
        <v>10</v>
      </c>
      <c r="F95" s="16"/>
      <c r="G95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sqref="A1:G1"/>
    </sheetView>
  </sheetViews>
  <sheetFormatPr defaultRowHeight="15" x14ac:dyDescent="0.25"/>
  <cols>
    <col min="1" max="1" width="21.85546875" bestFit="1" customWidth="1"/>
    <col min="2" max="2" width="21.85546875" customWidth="1"/>
    <col min="3" max="3" width="7.28515625" bestFit="1" customWidth="1"/>
    <col min="4" max="4" width="7" bestFit="1" customWidth="1"/>
    <col min="5" max="5" width="8.5703125" bestFit="1" customWidth="1"/>
  </cols>
  <sheetData>
    <row r="1" spans="1:7" ht="15.75" x14ac:dyDescent="0.25">
      <c r="A1" s="58" t="s">
        <v>169</v>
      </c>
      <c r="B1" s="58"/>
      <c r="C1" s="58"/>
      <c r="D1" s="58"/>
      <c r="E1" s="58"/>
      <c r="F1" s="58"/>
      <c r="G1" s="58"/>
    </row>
    <row r="2" spans="1:7" x14ac:dyDescent="0.25">
      <c r="A2" s="9" t="s">
        <v>2129</v>
      </c>
      <c r="B2" s="9" t="s">
        <v>1257</v>
      </c>
      <c r="C2" s="18" t="s">
        <v>1</v>
      </c>
      <c r="D2" s="24" t="s">
        <v>2</v>
      </c>
      <c r="E2" s="18" t="s">
        <v>3</v>
      </c>
      <c r="F2" s="19" t="s">
        <v>1986</v>
      </c>
      <c r="G2" s="19" t="s">
        <v>1987</v>
      </c>
    </row>
    <row r="3" spans="1:7" x14ac:dyDescent="0.25">
      <c r="A3" s="11" t="s">
        <v>170</v>
      </c>
      <c r="B3" s="11" t="s">
        <v>1347</v>
      </c>
      <c r="C3" s="12">
        <v>1</v>
      </c>
      <c r="D3" s="21">
        <v>374.95</v>
      </c>
      <c r="E3" s="22">
        <v>374.95</v>
      </c>
      <c r="F3" s="16"/>
      <c r="G3" s="16"/>
    </row>
    <row r="4" spans="1:7" x14ac:dyDescent="0.25">
      <c r="A4" s="11" t="s">
        <v>171</v>
      </c>
      <c r="B4" s="11" t="s">
        <v>1347</v>
      </c>
      <c r="C4" s="12">
        <v>1</v>
      </c>
      <c r="D4" s="21">
        <v>90.35</v>
      </c>
      <c r="E4" s="22">
        <v>90.35</v>
      </c>
      <c r="F4" s="16"/>
      <c r="G4" s="16"/>
    </row>
    <row r="5" spans="1:7" x14ac:dyDescent="0.25">
      <c r="A5" s="11" t="s">
        <v>172</v>
      </c>
      <c r="B5" s="11" t="s">
        <v>1347</v>
      </c>
      <c r="C5" s="25">
        <v>1</v>
      </c>
      <c r="D5" s="21">
        <v>286.64999999999998</v>
      </c>
      <c r="E5" s="22">
        <v>286.64999999999998</v>
      </c>
      <c r="F5" s="16"/>
      <c r="G5" s="16"/>
    </row>
    <row r="6" spans="1:7" x14ac:dyDescent="0.25">
      <c r="A6" s="11" t="s">
        <v>173</v>
      </c>
      <c r="B6" s="11" t="s">
        <v>1347</v>
      </c>
      <c r="C6" s="12">
        <v>5</v>
      </c>
      <c r="D6" s="21">
        <v>1</v>
      </c>
      <c r="E6" s="22">
        <v>5</v>
      </c>
      <c r="F6" s="16"/>
      <c r="G6" s="16"/>
    </row>
    <row r="7" spans="1:7" x14ac:dyDescent="0.25">
      <c r="A7" s="11" t="s">
        <v>174</v>
      </c>
      <c r="B7" s="11" t="s">
        <v>1347</v>
      </c>
      <c r="C7" s="23">
        <v>6</v>
      </c>
      <c r="D7" s="21">
        <v>146.34</v>
      </c>
      <c r="E7" s="22">
        <v>878.02</v>
      </c>
      <c r="F7" s="16"/>
      <c r="G7" s="16"/>
    </row>
    <row r="8" spans="1:7" x14ac:dyDescent="0.25">
      <c r="A8" s="11" t="s">
        <v>175</v>
      </c>
      <c r="B8" s="11" t="s">
        <v>1347</v>
      </c>
      <c r="C8" s="12">
        <v>4</v>
      </c>
      <c r="D8" s="21">
        <v>28.81</v>
      </c>
      <c r="E8" s="22">
        <v>115.24</v>
      </c>
      <c r="F8" s="16"/>
      <c r="G8" s="16"/>
    </row>
    <row r="9" spans="1:7" x14ac:dyDescent="0.25">
      <c r="A9" s="11" t="s">
        <v>176</v>
      </c>
      <c r="B9" s="11" t="s">
        <v>1347</v>
      </c>
      <c r="C9" s="25">
        <v>7</v>
      </c>
      <c r="D9" s="21">
        <v>109.51</v>
      </c>
      <c r="E9" s="22">
        <v>766.54</v>
      </c>
      <c r="F9" s="16"/>
      <c r="G9" s="16"/>
    </row>
    <row r="10" spans="1:7" x14ac:dyDescent="0.25">
      <c r="A10" s="11" t="s">
        <v>177</v>
      </c>
      <c r="B10" s="11" t="s">
        <v>1347</v>
      </c>
      <c r="C10" s="12">
        <v>5</v>
      </c>
      <c r="D10" s="21">
        <v>29.76</v>
      </c>
      <c r="E10" s="22">
        <v>148.80000000000001</v>
      </c>
      <c r="F10" s="16"/>
      <c r="G10" s="16"/>
    </row>
    <row r="11" spans="1:7" x14ac:dyDescent="0.25">
      <c r="A11" s="11" t="s">
        <v>178</v>
      </c>
      <c r="B11" s="11" t="s">
        <v>1347</v>
      </c>
      <c r="C11" s="25">
        <v>1</v>
      </c>
      <c r="D11" s="21">
        <v>24.03</v>
      </c>
      <c r="E11" s="22">
        <v>24.03</v>
      </c>
      <c r="F11" s="16"/>
      <c r="G11" s="16"/>
    </row>
    <row r="12" spans="1:7" x14ac:dyDescent="0.25">
      <c r="A12" s="11" t="s">
        <v>179</v>
      </c>
      <c r="B12" s="11" t="s">
        <v>1347</v>
      </c>
      <c r="C12" s="12">
        <v>1</v>
      </c>
      <c r="D12" s="21">
        <v>1</v>
      </c>
      <c r="E12" s="22">
        <v>1</v>
      </c>
      <c r="F12" s="16"/>
      <c r="G12" s="16"/>
    </row>
    <row r="13" spans="1:7" x14ac:dyDescent="0.25">
      <c r="A13" s="11" t="s">
        <v>180</v>
      </c>
      <c r="B13" s="11" t="s">
        <v>1347</v>
      </c>
      <c r="C13" s="25">
        <v>2</v>
      </c>
      <c r="D13" s="21">
        <v>111.6</v>
      </c>
      <c r="E13" s="22">
        <v>223.2</v>
      </c>
      <c r="F13" s="16"/>
      <c r="G13" s="16"/>
    </row>
    <row r="14" spans="1:7" x14ac:dyDescent="0.25">
      <c r="A14" s="11" t="s">
        <v>181</v>
      </c>
      <c r="B14" s="11" t="s">
        <v>1347</v>
      </c>
      <c r="C14" s="12">
        <v>11</v>
      </c>
      <c r="D14" s="21">
        <v>27.34</v>
      </c>
      <c r="E14" s="22">
        <v>300.73</v>
      </c>
      <c r="F14" s="16"/>
      <c r="G14" s="16"/>
    </row>
    <row r="15" spans="1:7" x14ac:dyDescent="0.25">
      <c r="A15" s="11" t="s">
        <v>182</v>
      </c>
      <c r="B15" s="11" t="s">
        <v>1347</v>
      </c>
      <c r="C15" s="25">
        <v>6</v>
      </c>
      <c r="D15" s="21">
        <v>81.83</v>
      </c>
      <c r="E15" s="22">
        <v>490.99</v>
      </c>
      <c r="F15" s="16"/>
      <c r="G15" s="16"/>
    </row>
    <row r="16" spans="1:7" x14ac:dyDescent="0.25">
      <c r="A16" s="11" t="s">
        <v>183</v>
      </c>
      <c r="B16" s="11" t="s">
        <v>1347</v>
      </c>
      <c r="C16" s="12">
        <v>6</v>
      </c>
      <c r="D16" s="21">
        <v>401.85</v>
      </c>
      <c r="E16" s="22">
        <v>2411.1</v>
      </c>
      <c r="F16" s="16"/>
      <c r="G16" s="16"/>
    </row>
    <row r="17" spans="1:7" x14ac:dyDescent="0.25">
      <c r="A17" s="11" t="s">
        <v>184</v>
      </c>
      <c r="B17" s="11" t="s">
        <v>1347</v>
      </c>
      <c r="C17" s="12">
        <v>3</v>
      </c>
      <c r="D17" s="21">
        <v>1</v>
      </c>
      <c r="E17" s="22">
        <v>3</v>
      </c>
      <c r="F17" s="16"/>
      <c r="G17" s="16"/>
    </row>
    <row r="18" spans="1:7" x14ac:dyDescent="0.25">
      <c r="A18" s="11" t="s">
        <v>185</v>
      </c>
      <c r="B18" s="11" t="s">
        <v>1347</v>
      </c>
      <c r="C18" s="12">
        <v>2</v>
      </c>
      <c r="D18" s="21">
        <v>27.19</v>
      </c>
      <c r="E18" s="22">
        <v>54.37</v>
      </c>
      <c r="F18" s="16"/>
      <c r="G18" s="16"/>
    </row>
    <row r="19" spans="1:7" x14ac:dyDescent="0.25">
      <c r="A19" s="11" t="s">
        <v>186</v>
      </c>
      <c r="B19" s="11" t="s">
        <v>1347</v>
      </c>
      <c r="C19" s="12">
        <v>3</v>
      </c>
      <c r="D19" s="21">
        <v>213.19</v>
      </c>
      <c r="E19" s="22">
        <v>639.55999999999995</v>
      </c>
      <c r="F19" s="16"/>
      <c r="G19" s="16"/>
    </row>
    <row r="20" spans="1:7" x14ac:dyDescent="0.25">
      <c r="A20" s="11" t="s">
        <v>187</v>
      </c>
      <c r="B20" s="11" t="s">
        <v>1347</v>
      </c>
      <c r="C20" s="25">
        <v>1</v>
      </c>
      <c r="D20" s="21">
        <v>100.16</v>
      </c>
      <c r="E20" s="22">
        <v>100.16</v>
      </c>
      <c r="F20" s="16"/>
      <c r="G20" s="16"/>
    </row>
    <row r="21" spans="1:7" x14ac:dyDescent="0.25">
      <c r="A21" s="11" t="s">
        <v>188</v>
      </c>
      <c r="B21" s="11" t="s">
        <v>1347</v>
      </c>
      <c r="C21" s="12">
        <v>5</v>
      </c>
      <c r="D21" s="21">
        <v>138.87</v>
      </c>
      <c r="E21" s="22">
        <v>694.34</v>
      </c>
      <c r="F21" s="16"/>
      <c r="G21" s="16"/>
    </row>
    <row r="22" spans="1:7" x14ac:dyDescent="0.25">
      <c r="A22" s="11" t="s">
        <v>189</v>
      </c>
      <c r="B22" s="11" t="s">
        <v>1347</v>
      </c>
      <c r="C22" s="23">
        <v>1</v>
      </c>
      <c r="D22" s="21">
        <v>431.76</v>
      </c>
      <c r="E22" s="22">
        <v>431.76</v>
      </c>
      <c r="F22" s="16"/>
      <c r="G22" s="16"/>
    </row>
    <row r="23" spans="1:7" x14ac:dyDescent="0.25">
      <c r="A23" s="11" t="s">
        <v>190</v>
      </c>
      <c r="B23" s="11" t="s">
        <v>1347</v>
      </c>
      <c r="C23" s="12">
        <v>1</v>
      </c>
      <c r="D23" s="21">
        <v>1</v>
      </c>
      <c r="E23" s="22">
        <v>1</v>
      </c>
      <c r="F23" s="16"/>
      <c r="G23" s="16"/>
    </row>
    <row r="24" spans="1:7" x14ac:dyDescent="0.25">
      <c r="A24" s="11" t="s">
        <v>191</v>
      </c>
      <c r="B24" s="11" t="s">
        <v>1347</v>
      </c>
      <c r="C24" s="25">
        <v>1</v>
      </c>
      <c r="D24" s="21">
        <v>253.2</v>
      </c>
      <c r="E24" s="22">
        <v>253.2</v>
      </c>
      <c r="F24" s="16"/>
      <c r="G24" s="16"/>
    </row>
    <row r="25" spans="1:7" x14ac:dyDescent="0.25">
      <c r="A25" s="11" t="s">
        <v>192</v>
      </c>
      <c r="B25" s="11" t="s">
        <v>1347</v>
      </c>
      <c r="C25" s="12">
        <v>8</v>
      </c>
      <c r="D25" s="21">
        <v>1</v>
      </c>
      <c r="E25" s="22">
        <v>8</v>
      </c>
      <c r="F25" s="16"/>
      <c r="G25" s="16"/>
    </row>
    <row r="26" spans="1:7" x14ac:dyDescent="0.25">
      <c r="A26" s="11" t="s">
        <v>193</v>
      </c>
      <c r="B26" s="11" t="s">
        <v>1347</v>
      </c>
      <c r="C26" s="12">
        <v>2</v>
      </c>
      <c r="D26" s="21">
        <v>1</v>
      </c>
      <c r="E26" s="22">
        <v>2</v>
      </c>
      <c r="F26" s="16"/>
      <c r="G26" s="16"/>
    </row>
    <row r="27" spans="1:7" x14ac:dyDescent="0.25">
      <c r="A27" s="11" t="s">
        <v>194</v>
      </c>
      <c r="B27" s="11" t="s">
        <v>1347</v>
      </c>
      <c r="C27" s="12">
        <v>5</v>
      </c>
      <c r="D27" s="21">
        <v>1</v>
      </c>
      <c r="E27" s="22">
        <v>5</v>
      </c>
      <c r="F27" s="16"/>
      <c r="G27" s="16"/>
    </row>
    <row r="28" spans="1:7" x14ac:dyDescent="0.25">
      <c r="A28" s="11" t="s">
        <v>195</v>
      </c>
      <c r="B28" s="11" t="s">
        <v>1347</v>
      </c>
      <c r="C28" s="12">
        <v>10</v>
      </c>
      <c r="D28" s="21">
        <v>27.78</v>
      </c>
      <c r="E28" s="22">
        <v>277.8</v>
      </c>
      <c r="F28" s="16"/>
      <c r="G28" s="16"/>
    </row>
    <row r="29" spans="1:7" x14ac:dyDescent="0.25">
      <c r="A29" s="11" t="s">
        <v>196</v>
      </c>
      <c r="B29" s="11" t="s">
        <v>1347</v>
      </c>
      <c r="C29" s="12">
        <v>3</v>
      </c>
      <c r="D29" s="21">
        <v>43.41</v>
      </c>
      <c r="E29" s="22">
        <v>130.22</v>
      </c>
      <c r="F29" s="16"/>
      <c r="G29" s="16"/>
    </row>
    <row r="30" spans="1:7" x14ac:dyDescent="0.25">
      <c r="A30" s="11" t="s">
        <v>197</v>
      </c>
      <c r="B30" s="11" t="s">
        <v>1347</v>
      </c>
      <c r="C30" s="12">
        <v>3</v>
      </c>
      <c r="D30" s="21">
        <v>8.74</v>
      </c>
      <c r="E30" s="22">
        <v>26.23</v>
      </c>
      <c r="F30" s="16"/>
      <c r="G30" s="16"/>
    </row>
    <row r="31" spans="1:7" x14ac:dyDescent="0.25">
      <c r="A31" s="11" t="s">
        <v>198</v>
      </c>
      <c r="B31" s="11" t="s">
        <v>1347</v>
      </c>
      <c r="C31" s="12">
        <v>3</v>
      </c>
      <c r="D31" s="21">
        <v>1</v>
      </c>
      <c r="E31" s="22">
        <v>3</v>
      </c>
      <c r="F31" s="16"/>
      <c r="G31" s="16"/>
    </row>
    <row r="32" spans="1:7" x14ac:dyDescent="0.25">
      <c r="A32" s="11" t="s">
        <v>199</v>
      </c>
      <c r="B32" s="11" t="s">
        <v>1347</v>
      </c>
      <c r="C32" s="12">
        <v>1</v>
      </c>
      <c r="D32" s="21">
        <v>1</v>
      </c>
      <c r="E32" s="22">
        <v>1</v>
      </c>
      <c r="F32" s="16"/>
      <c r="G32" s="16"/>
    </row>
    <row r="33" spans="1:7" x14ac:dyDescent="0.25">
      <c r="A33" s="11" t="s">
        <v>200</v>
      </c>
      <c r="B33" s="11" t="s">
        <v>1347</v>
      </c>
      <c r="C33" s="12">
        <v>4</v>
      </c>
      <c r="D33" s="21">
        <v>36.090000000000003</v>
      </c>
      <c r="E33" s="22">
        <v>144.35</v>
      </c>
      <c r="F33" s="16"/>
      <c r="G33" s="16"/>
    </row>
    <row r="34" spans="1:7" x14ac:dyDescent="0.25">
      <c r="A34" s="11" t="s">
        <v>201</v>
      </c>
      <c r="B34" s="11" t="s">
        <v>1347</v>
      </c>
      <c r="C34" s="12">
        <v>1</v>
      </c>
      <c r="D34" s="21">
        <v>1</v>
      </c>
      <c r="E34" s="22">
        <v>1</v>
      </c>
      <c r="F34" s="16"/>
      <c r="G34" s="16"/>
    </row>
    <row r="35" spans="1:7" x14ac:dyDescent="0.25">
      <c r="A35" s="11" t="s">
        <v>202</v>
      </c>
      <c r="B35" s="11" t="s">
        <v>1347</v>
      </c>
      <c r="C35" s="12">
        <v>3</v>
      </c>
      <c r="D35" s="21">
        <v>1</v>
      </c>
      <c r="E35" s="22">
        <v>3</v>
      </c>
      <c r="F35" s="16"/>
      <c r="G35" s="16"/>
    </row>
    <row r="36" spans="1:7" x14ac:dyDescent="0.25">
      <c r="A36" s="11" t="s">
        <v>203</v>
      </c>
      <c r="B36" s="11" t="s">
        <v>1347</v>
      </c>
      <c r="C36" s="12">
        <v>2</v>
      </c>
      <c r="D36" s="21">
        <v>14.75</v>
      </c>
      <c r="E36" s="22">
        <v>29.5</v>
      </c>
      <c r="F36" s="16"/>
      <c r="G36" s="16"/>
    </row>
    <row r="37" spans="1:7" x14ac:dyDescent="0.25">
      <c r="A37" s="11" t="s">
        <v>204</v>
      </c>
      <c r="B37" s="11" t="s">
        <v>1347</v>
      </c>
      <c r="C37" s="12">
        <v>1</v>
      </c>
      <c r="D37" s="21">
        <v>27.41</v>
      </c>
      <c r="E37" s="22">
        <v>27.41</v>
      </c>
      <c r="F37" s="16"/>
      <c r="G37" s="16"/>
    </row>
    <row r="38" spans="1:7" x14ac:dyDescent="0.25">
      <c r="A38" s="11" t="s">
        <v>205</v>
      </c>
      <c r="B38" s="11" t="s">
        <v>1347</v>
      </c>
      <c r="C38" s="12">
        <v>3</v>
      </c>
      <c r="D38" s="21">
        <v>31.53</v>
      </c>
      <c r="E38" s="22">
        <v>94.59</v>
      </c>
      <c r="F38" s="16"/>
      <c r="G38" s="16"/>
    </row>
    <row r="39" spans="1:7" x14ac:dyDescent="0.25">
      <c r="A39" s="11" t="s">
        <v>206</v>
      </c>
      <c r="B39" s="11" t="s">
        <v>1347</v>
      </c>
      <c r="C39" s="12">
        <v>3</v>
      </c>
      <c r="D39" s="21">
        <v>86.21</v>
      </c>
      <c r="E39" s="22">
        <v>258.62</v>
      </c>
      <c r="F39" s="16"/>
      <c r="G39" s="16"/>
    </row>
    <row r="40" spans="1:7" x14ac:dyDescent="0.25">
      <c r="A40" s="11" t="s">
        <v>207</v>
      </c>
      <c r="B40" s="11" t="s">
        <v>1347</v>
      </c>
      <c r="C40" s="12">
        <v>1</v>
      </c>
      <c r="D40" s="21">
        <v>1</v>
      </c>
      <c r="E40" s="22">
        <v>1</v>
      </c>
      <c r="F40" s="16"/>
      <c r="G40" s="16"/>
    </row>
    <row r="41" spans="1:7" x14ac:dyDescent="0.25">
      <c r="A41" s="11" t="s">
        <v>208</v>
      </c>
      <c r="B41" s="11" t="s">
        <v>1347</v>
      </c>
      <c r="C41" s="12">
        <v>1</v>
      </c>
      <c r="D41" s="21">
        <v>137.97999999999999</v>
      </c>
      <c r="E41" s="22">
        <v>137.97999999999999</v>
      </c>
      <c r="F41" s="16"/>
      <c r="G41" s="16"/>
    </row>
    <row r="42" spans="1:7" x14ac:dyDescent="0.25">
      <c r="A42" s="11" t="s">
        <v>209</v>
      </c>
      <c r="B42" s="11" t="s">
        <v>1347</v>
      </c>
      <c r="C42" s="12">
        <v>1</v>
      </c>
      <c r="D42" s="21">
        <v>1</v>
      </c>
      <c r="E42" s="22">
        <v>1</v>
      </c>
      <c r="F42" s="16"/>
      <c r="G42" s="16"/>
    </row>
    <row r="43" spans="1:7" x14ac:dyDescent="0.25">
      <c r="A43" s="11" t="s">
        <v>210</v>
      </c>
      <c r="B43" s="11" t="s">
        <v>1347</v>
      </c>
      <c r="C43" s="12">
        <v>2</v>
      </c>
      <c r="D43" s="21">
        <v>1</v>
      </c>
      <c r="E43" s="22">
        <v>2</v>
      </c>
      <c r="F43" s="16"/>
      <c r="G43" s="16"/>
    </row>
    <row r="44" spans="1:7" x14ac:dyDescent="0.25">
      <c r="A44" s="11" t="s">
        <v>211</v>
      </c>
      <c r="B44" s="11" t="s">
        <v>1347</v>
      </c>
      <c r="C44" s="12">
        <v>1</v>
      </c>
      <c r="D44" s="21">
        <v>1</v>
      </c>
      <c r="E44" s="22">
        <v>1</v>
      </c>
      <c r="F44" s="16"/>
      <c r="G44" s="16"/>
    </row>
    <row r="45" spans="1:7" x14ac:dyDescent="0.25">
      <c r="A45" s="11" t="s">
        <v>212</v>
      </c>
      <c r="B45" s="11" t="s">
        <v>1347</v>
      </c>
      <c r="C45" s="12">
        <v>1</v>
      </c>
      <c r="D45" s="21">
        <v>42.92</v>
      </c>
      <c r="E45" s="22">
        <v>42.92</v>
      </c>
      <c r="F45" s="16"/>
      <c r="G45" s="16"/>
    </row>
    <row r="46" spans="1:7" x14ac:dyDescent="0.25">
      <c r="A46" s="11" t="s">
        <v>213</v>
      </c>
      <c r="B46" s="11" t="s">
        <v>1347</v>
      </c>
      <c r="C46" s="25">
        <v>2</v>
      </c>
      <c r="D46" s="21">
        <v>187.2</v>
      </c>
      <c r="E46" s="22">
        <v>374.4</v>
      </c>
      <c r="F46" s="16"/>
      <c r="G46" s="16"/>
    </row>
    <row r="47" spans="1:7" x14ac:dyDescent="0.25">
      <c r="A47" s="11" t="s">
        <v>214</v>
      </c>
      <c r="B47" s="11" t="s">
        <v>1347</v>
      </c>
      <c r="C47" s="25">
        <v>2</v>
      </c>
      <c r="D47" s="21">
        <v>176.18</v>
      </c>
      <c r="E47" s="22">
        <v>352.35</v>
      </c>
      <c r="F47" s="16"/>
      <c r="G47" s="16"/>
    </row>
    <row r="48" spans="1:7" x14ac:dyDescent="0.25">
      <c r="A48" s="11" t="s">
        <v>215</v>
      </c>
      <c r="B48" s="11" t="s">
        <v>1347</v>
      </c>
      <c r="C48" s="25">
        <v>2</v>
      </c>
      <c r="D48" s="21">
        <v>228.05</v>
      </c>
      <c r="E48" s="22">
        <v>456.1</v>
      </c>
      <c r="F48" s="16"/>
      <c r="G48" s="16"/>
    </row>
    <row r="49" spans="1:7" x14ac:dyDescent="0.25">
      <c r="A49" s="11" t="s">
        <v>216</v>
      </c>
      <c r="B49" s="11" t="s">
        <v>1347</v>
      </c>
      <c r="C49" s="25">
        <v>1</v>
      </c>
      <c r="D49" s="21">
        <v>275.39999999999998</v>
      </c>
      <c r="E49" s="22">
        <v>275.39999999999998</v>
      </c>
      <c r="F49" s="16"/>
      <c r="G49" s="16"/>
    </row>
    <row r="50" spans="1:7" x14ac:dyDescent="0.25">
      <c r="A50" s="11" t="s">
        <v>217</v>
      </c>
      <c r="B50" s="11" t="s">
        <v>1347</v>
      </c>
      <c r="C50" s="25">
        <v>3</v>
      </c>
      <c r="D50" s="21">
        <v>264.60000000000002</v>
      </c>
      <c r="E50" s="22">
        <v>793.8</v>
      </c>
      <c r="F50" s="16"/>
      <c r="G50" s="16"/>
    </row>
    <row r="51" spans="1:7" x14ac:dyDescent="0.25">
      <c r="A51" s="11" t="s">
        <v>218</v>
      </c>
      <c r="B51" s="11" t="s">
        <v>1347</v>
      </c>
      <c r="C51" s="12">
        <v>5</v>
      </c>
      <c r="D51" s="21">
        <v>66.319999999999993</v>
      </c>
      <c r="E51" s="22">
        <v>331.59</v>
      </c>
      <c r="F51" s="16"/>
      <c r="G51" s="16"/>
    </row>
    <row r="52" spans="1:7" x14ac:dyDescent="0.25">
      <c r="A52" s="11" t="s">
        <v>219</v>
      </c>
      <c r="B52" s="11" t="s">
        <v>1347</v>
      </c>
      <c r="C52" s="25">
        <v>1</v>
      </c>
      <c r="D52" s="21">
        <v>300.26</v>
      </c>
      <c r="E52" s="22">
        <v>300.26</v>
      </c>
      <c r="F52" s="16"/>
      <c r="G52" s="16"/>
    </row>
    <row r="53" spans="1:7" x14ac:dyDescent="0.25">
      <c r="A53" s="11" t="s">
        <v>220</v>
      </c>
      <c r="B53" s="11" t="s">
        <v>1347</v>
      </c>
      <c r="C53" s="12">
        <v>2</v>
      </c>
      <c r="D53" s="21">
        <v>68.540000000000006</v>
      </c>
      <c r="E53" s="22">
        <v>137.08000000000001</v>
      </c>
      <c r="F53" s="16"/>
      <c r="G53" s="16"/>
    </row>
    <row r="54" spans="1:7" x14ac:dyDescent="0.25">
      <c r="A54" s="11" t="s">
        <v>221</v>
      </c>
      <c r="B54" s="11" t="s">
        <v>1347</v>
      </c>
      <c r="C54" s="12">
        <v>2</v>
      </c>
      <c r="D54" s="21">
        <v>1</v>
      </c>
      <c r="E54" s="22">
        <v>2</v>
      </c>
      <c r="F54" s="16"/>
      <c r="G54" s="16"/>
    </row>
    <row r="55" spans="1:7" x14ac:dyDescent="0.25">
      <c r="A55" s="11" t="s">
        <v>222</v>
      </c>
      <c r="B55" s="11" t="s">
        <v>1347</v>
      </c>
      <c r="C55" s="12">
        <v>3</v>
      </c>
      <c r="D55" s="21">
        <v>126.6</v>
      </c>
      <c r="E55" s="22">
        <v>379.8</v>
      </c>
      <c r="F55" s="16"/>
      <c r="G55" s="16"/>
    </row>
    <row r="56" spans="1:7" x14ac:dyDescent="0.25">
      <c r="A56" s="11" t="s">
        <v>223</v>
      </c>
      <c r="B56" s="11" t="s">
        <v>1347</v>
      </c>
      <c r="C56" s="25">
        <v>1</v>
      </c>
      <c r="D56" s="21">
        <v>379.8</v>
      </c>
      <c r="E56" s="22">
        <v>379.8</v>
      </c>
      <c r="F56" s="16"/>
      <c r="G56" s="16"/>
    </row>
    <row r="57" spans="1:7" x14ac:dyDescent="0.25">
      <c r="A57" s="11" t="s">
        <v>224</v>
      </c>
      <c r="B57" s="11" t="s">
        <v>1347</v>
      </c>
      <c r="C57" s="25">
        <v>1</v>
      </c>
      <c r="D57" s="21">
        <v>1</v>
      </c>
      <c r="E57" s="22">
        <v>1</v>
      </c>
      <c r="F57" s="16"/>
      <c r="G57" s="16"/>
    </row>
    <row r="58" spans="1:7" x14ac:dyDescent="0.25">
      <c r="A58" s="11" t="s">
        <v>225</v>
      </c>
      <c r="B58" s="11" t="s">
        <v>1347</v>
      </c>
      <c r="C58" s="12">
        <v>2</v>
      </c>
      <c r="D58" s="21">
        <v>93.42</v>
      </c>
      <c r="E58" s="22">
        <v>186.83</v>
      </c>
      <c r="F58" s="16"/>
      <c r="G58" s="16"/>
    </row>
    <row r="59" spans="1:7" x14ac:dyDescent="0.25">
      <c r="A59" s="11" t="s">
        <v>226</v>
      </c>
      <c r="B59" s="11" t="s">
        <v>1347</v>
      </c>
      <c r="C59" s="12">
        <v>1</v>
      </c>
      <c r="D59" s="21">
        <v>65.099999999999994</v>
      </c>
      <c r="E59" s="22">
        <v>65.099999999999994</v>
      </c>
      <c r="F59" s="16"/>
      <c r="G59" s="16"/>
    </row>
    <row r="60" spans="1:7" x14ac:dyDescent="0.25">
      <c r="A60" s="11" t="s">
        <v>227</v>
      </c>
      <c r="B60" s="11" t="s">
        <v>1347</v>
      </c>
      <c r="C60" s="25">
        <v>1</v>
      </c>
      <c r="D60" s="21">
        <v>307.3</v>
      </c>
      <c r="E60" s="22">
        <v>307.3</v>
      </c>
      <c r="F60" s="16"/>
      <c r="G60" s="16"/>
    </row>
    <row r="61" spans="1:7" x14ac:dyDescent="0.25">
      <c r="A61" s="11" t="s">
        <v>228</v>
      </c>
      <c r="B61" s="11" t="s">
        <v>1347</v>
      </c>
      <c r="C61" s="12">
        <v>2</v>
      </c>
      <c r="D61" s="21">
        <v>86.46</v>
      </c>
      <c r="E61" s="22">
        <v>172.92</v>
      </c>
      <c r="F61" s="16"/>
      <c r="G61" s="16"/>
    </row>
    <row r="62" spans="1:7" x14ac:dyDescent="0.25">
      <c r="A62" s="11" t="s">
        <v>229</v>
      </c>
      <c r="B62" s="11" t="s">
        <v>1347</v>
      </c>
      <c r="C62" s="12">
        <v>5</v>
      </c>
      <c r="D62" s="21">
        <v>90.51</v>
      </c>
      <c r="E62" s="22">
        <v>452.53</v>
      </c>
      <c r="F62" s="16"/>
      <c r="G62" s="16"/>
    </row>
    <row r="63" spans="1:7" x14ac:dyDescent="0.25">
      <c r="A63" s="11" t="s">
        <v>230</v>
      </c>
      <c r="B63" s="11" t="s">
        <v>1347</v>
      </c>
      <c r="C63" s="25">
        <v>2</v>
      </c>
      <c r="D63" s="21">
        <v>403.2</v>
      </c>
      <c r="E63" s="22">
        <v>806.4</v>
      </c>
      <c r="F63" s="16"/>
      <c r="G63" s="16"/>
    </row>
    <row r="64" spans="1:7" x14ac:dyDescent="0.25">
      <c r="A64" s="11" t="s">
        <v>231</v>
      </c>
      <c r="B64" s="11" t="s">
        <v>1347</v>
      </c>
      <c r="C64" s="25">
        <v>1</v>
      </c>
      <c r="D64" s="21">
        <v>572.4</v>
      </c>
      <c r="E64" s="22">
        <v>572.4</v>
      </c>
      <c r="F64" s="16"/>
      <c r="G64" s="16"/>
    </row>
    <row r="65" spans="1:7" x14ac:dyDescent="0.25">
      <c r="A65" s="11" t="s">
        <v>232</v>
      </c>
      <c r="B65" s="11" t="s">
        <v>1347</v>
      </c>
      <c r="C65" s="12">
        <v>2</v>
      </c>
      <c r="D65" s="21">
        <v>115.63</v>
      </c>
      <c r="E65" s="22">
        <v>231.25</v>
      </c>
      <c r="F65" s="16"/>
      <c r="G65" s="16"/>
    </row>
    <row r="66" spans="1:7" x14ac:dyDescent="0.25">
      <c r="A66" s="11" t="s">
        <v>233</v>
      </c>
      <c r="B66" s="11" t="s">
        <v>1347</v>
      </c>
      <c r="C66" s="12">
        <v>1</v>
      </c>
      <c r="D66" s="21">
        <v>126.66</v>
      </c>
      <c r="E66" s="22">
        <v>126.66</v>
      </c>
      <c r="F66" s="16"/>
      <c r="G66" s="16"/>
    </row>
    <row r="67" spans="1:7" x14ac:dyDescent="0.25">
      <c r="A67" s="11" t="s">
        <v>234</v>
      </c>
      <c r="B67" s="11" t="s">
        <v>1347</v>
      </c>
      <c r="C67" s="12">
        <v>2</v>
      </c>
      <c r="D67" s="21">
        <v>124.34</v>
      </c>
      <c r="E67" s="22">
        <v>248.68</v>
      </c>
      <c r="F67" s="16"/>
      <c r="G67" s="16"/>
    </row>
    <row r="68" spans="1:7" x14ac:dyDescent="0.25">
      <c r="A68" s="11" t="s">
        <v>235</v>
      </c>
      <c r="B68" s="11" t="s">
        <v>1347</v>
      </c>
      <c r="C68" s="12">
        <v>1</v>
      </c>
      <c r="D68" s="21">
        <v>1</v>
      </c>
      <c r="E68" s="22">
        <v>1</v>
      </c>
      <c r="F68" s="16"/>
      <c r="G68" s="16"/>
    </row>
    <row r="69" spans="1:7" x14ac:dyDescent="0.25">
      <c r="A69" s="11" t="s">
        <v>236</v>
      </c>
      <c r="B69" s="11" t="s">
        <v>1347</v>
      </c>
      <c r="C69" s="25">
        <v>2</v>
      </c>
      <c r="D69" s="21">
        <v>536.4</v>
      </c>
      <c r="E69" s="22">
        <v>1072.79</v>
      </c>
      <c r="F69" s="16"/>
      <c r="G69" s="16"/>
    </row>
    <row r="70" spans="1:7" x14ac:dyDescent="0.25">
      <c r="A70" s="11" t="s">
        <v>237</v>
      </c>
      <c r="B70" s="11" t="s">
        <v>1347</v>
      </c>
      <c r="C70" s="12">
        <v>3</v>
      </c>
      <c r="D70" s="21">
        <v>92.78</v>
      </c>
      <c r="E70" s="22">
        <v>278.35000000000002</v>
      </c>
      <c r="F70" s="16"/>
      <c r="G70" s="16"/>
    </row>
    <row r="71" spans="1:7" x14ac:dyDescent="0.25">
      <c r="A71" s="11" t="s">
        <v>238</v>
      </c>
      <c r="B71" s="11" t="s">
        <v>1347</v>
      </c>
      <c r="C71" s="12">
        <v>2</v>
      </c>
      <c r="D71" s="21">
        <v>115.55</v>
      </c>
      <c r="E71" s="22">
        <v>231.09</v>
      </c>
      <c r="F71" s="16"/>
      <c r="G71" s="16"/>
    </row>
    <row r="72" spans="1:7" x14ac:dyDescent="0.25">
      <c r="A72" s="11" t="s">
        <v>239</v>
      </c>
      <c r="B72" s="11" t="s">
        <v>1347</v>
      </c>
      <c r="C72" s="25">
        <v>1</v>
      </c>
      <c r="D72" s="21">
        <v>20.73</v>
      </c>
      <c r="E72" s="22">
        <v>20.73</v>
      </c>
      <c r="F72" s="16"/>
      <c r="G72" s="16"/>
    </row>
    <row r="73" spans="1:7" x14ac:dyDescent="0.25">
      <c r="A73" s="11" t="s">
        <v>240</v>
      </c>
      <c r="B73" s="11" t="s">
        <v>1347</v>
      </c>
      <c r="C73" s="12">
        <v>3</v>
      </c>
      <c r="D73" s="21">
        <v>1</v>
      </c>
      <c r="E73" s="22">
        <v>3</v>
      </c>
      <c r="F73" s="16"/>
      <c r="G73" s="16"/>
    </row>
    <row r="74" spans="1:7" x14ac:dyDescent="0.25">
      <c r="A74" s="11" t="s">
        <v>241</v>
      </c>
      <c r="B74" s="11" t="s">
        <v>1347</v>
      </c>
      <c r="C74" s="12">
        <v>3</v>
      </c>
      <c r="D74" s="21">
        <v>96.9</v>
      </c>
      <c r="E74" s="22">
        <v>290.69</v>
      </c>
      <c r="F74" s="16"/>
      <c r="G74" s="16"/>
    </row>
    <row r="75" spans="1:7" x14ac:dyDescent="0.25">
      <c r="A75" s="11" t="s">
        <v>242</v>
      </c>
      <c r="B75" s="11" t="s">
        <v>1347</v>
      </c>
      <c r="C75" s="12">
        <v>3</v>
      </c>
      <c r="D75" s="21">
        <v>297.60000000000002</v>
      </c>
      <c r="E75" s="22">
        <v>892.8</v>
      </c>
      <c r="F75" s="16"/>
      <c r="G75" s="16"/>
    </row>
    <row r="76" spans="1:7" x14ac:dyDescent="0.25">
      <c r="A76" s="11" t="s">
        <v>243</v>
      </c>
      <c r="B76" s="11" t="s">
        <v>1347</v>
      </c>
      <c r="C76" s="12">
        <v>24</v>
      </c>
      <c r="D76" s="21">
        <v>22.36</v>
      </c>
      <c r="E76" s="22">
        <v>536.64</v>
      </c>
      <c r="F76" s="16"/>
      <c r="G76" s="16"/>
    </row>
    <row r="77" spans="1:7" x14ac:dyDescent="0.25">
      <c r="A77" s="11" t="s">
        <v>244</v>
      </c>
      <c r="B77" s="11" t="s">
        <v>1347</v>
      </c>
      <c r="C77" s="12">
        <v>18</v>
      </c>
      <c r="D77" s="21">
        <v>27.66</v>
      </c>
      <c r="E77" s="22">
        <v>497.88</v>
      </c>
      <c r="F77" s="16"/>
      <c r="G77" s="16"/>
    </row>
    <row r="78" spans="1:7" x14ac:dyDescent="0.25">
      <c r="A78" s="11" t="s">
        <v>245</v>
      </c>
      <c r="B78" s="11" t="s">
        <v>1347</v>
      </c>
      <c r="C78" s="12">
        <v>7</v>
      </c>
      <c r="D78" s="21">
        <v>39.06</v>
      </c>
      <c r="E78" s="22">
        <v>273.42</v>
      </c>
      <c r="F78" s="16"/>
      <c r="G78" s="16"/>
    </row>
    <row r="79" spans="1:7" x14ac:dyDescent="0.25">
      <c r="A79" s="11" t="s">
        <v>246</v>
      </c>
      <c r="B79" s="11" t="s">
        <v>1347</v>
      </c>
      <c r="C79" s="12">
        <v>57</v>
      </c>
      <c r="D79" s="21">
        <v>37.200000000000003</v>
      </c>
      <c r="E79" s="22">
        <v>2120.4</v>
      </c>
      <c r="F79" s="16"/>
      <c r="G79" s="16"/>
    </row>
    <row r="80" spans="1:7" x14ac:dyDescent="0.25">
      <c r="A80" s="11" t="s">
        <v>247</v>
      </c>
      <c r="B80" s="11" t="s">
        <v>1347</v>
      </c>
      <c r="C80" s="12">
        <v>62</v>
      </c>
      <c r="D80" s="21">
        <v>28.26</v>
      </c>
      <c r="E80" s="22">
        <v>1752.12</v>
      </c>
      <c r="F80" s="16"/>
      <c r="G80" s="16"/>
    </row>
    <row r="81" spans="1:7" x14ac:dyDescent="0.25">
      <c r="A81" s="11" t="s">
        <v>248</v>
      </c>
      <c r="B81" s="11" t="s">
        <v>1347</v>
      </c>
      <c r="C81" s="12">
        <v>76</v>
      </c>
      <c r="D81" s="21">
        <v>35.49</v>
      </c>
      <c r="E81" s="22">
        <v>2697.44</v>
      </c>
      <c r="F81" s="16"/>
      <c r="G81" s="16"/>
    </row>
    <row r="82" spans="1:7" x14ac:dyDescent="0.25">
      <c r="A82" s="11" t="s">
        <v>249</v>
      </c>
      <c r="B82" s="11" t="s">
        <v>1347</v>
      </c>
      <c r="C82" s="25">
        <v>21</v>
      </c>
      <c r="D82" s="21">
        <v>112.31</v>
      </c>
      <c r="E82" s="22">
        <v>2358.48</v>
      </c>
      <c r="F82" s="16"/>
      <c r="G82" s="16"/>
    </row>
    <row r="83" spans="1:7" x14ac:dyDescent="0.25">
      <c r="A83" s="11" t="s">
        <v>250</v>
      </c>
      <c r="B83" s="11" t="s">
        <v>1347</v>
      </c>
      <c r="C83" s="12">
        <v>57</v>
      </c>
      <c r="D83" s="21">
        <v>37.200000000000003</v>
      </c>
      <c r="E83" s="22">
        <v>2120.4</v>
      </c>
      <c r="F83" s="16"/>
      <c r="G83" s="16"/>
    </row>
    <row r="84" spans="1:7" x14ac:dyDescent="0.25">
      <c r="A84" s="11" t="s">
        <v>251</v>
      </c>
      <c r="B84" s="11" t="s">
        <v>1347</v>
      </c>
      <c r="C84" s="12">
        <v>1</v>
      </c>
      <c r="D84" s="21">
        <v>40.950000000000003</v>
      </c>
      <c r="E84" s="22">
        <v>40.950000000000003</v>
      </c>
      <c r="F84" s="16"/>
      <c r="G84" s="16"/>
    </row>
    <row r="85" spans="1:7" x14ac:dyDescent="0.25">
      <c r="A85" s="11" t="s">
        <v>252</v>
      </c>
      <c r="B85" s="11" t="s">
        <v>1347</v>
      </c>
      <c r="C85" s="12">
        <v>4</v>
      </c>
      <c r="D85" s="21">
        <v>141.75</v>
      </c>
      <c r="E85" s="22">
        <v>567</v>
      </c>
      <c r="F85" s="16"/>
      <c r="G85" s="16"/>
    </row>
    <row r="86" spans="1:7" x14ac:dyDescent="0.25">
      <c r="A86" s="11" t="s">
        <v>253</v>
      </c>
      <c r="B86" s="11" t="s">
        <v>1347</v>
      </c>
      <c r="C86" s="25">
        <v>1</v>
      </c>
      <c r="D86" s="21">
        <v>128.52000000000001</v>
      </c>
      <c r="E86" s="22">
        <v>128.52000000000001</v>
      </c>
      <c r="F86" s="16"/>
      <c r="G86" s="16"/>
    </row>
    <row r="87" spans="1:7" x14ac:dyDescent="0.25">
      <c r="A87" s="11" t="s">
        <v>254</v>
      </c>
      <c r="B87" s="11" t="s">
        <v>1347</v>
      </c>
      <c r="C87" s="12">
        <v>18</v>
      </c>
      <c r="D87" s="21">
        <v>37.799999999999997</v>
      </c>
      <c r="E87" s="22">
        <v>680.4</v>
      </c>
      <c r="F87" s="16"/>
      <c r="G87" s="16"/>
    </row>
    <row r="88" spans="1:7" x14ac:dyDescent="0.25">
      <c r="A88" s="11" t="s">
        <v>255</v>
      </c>
      <c r="B88" s="11" t="s">
        <v>1347</v>
      </c>
      <c r="C88" s="12">
        <v>13</v>
      </c>
      <c r="D88" s="21">
        <v>39.1</v>
      </c>
      <c r="E88" s="22">
        <v>508.32</v>
      </c>
      <c r="F88" s="16"/>
      <c r="G88" s="16"/>
    </row>
    <row r="89" spans="1:7" x14ac:dyDescent="0.25">
      <c r="A89" s="11" t="s">
        <v>256</v>
      </c>
      <c r="B89" s="11" t="s">
        <v>1347</v>
      </c>
      <c r="C89" s="25">
        <v>77</v>
      </c>
      <c r="D89" s="21">
        <v>120.4</v>
      </c>
      <c r="E89" s="22">
        <v>9270.74</v>
      </c>
      <c r="F89" s="16"/>
      <c r="G89" s="16"/>
    </row>
    <row r="90" spans="1:7" x14ac:dyDescent="0.25">
      <c r="A90" s="11" t="s">
        <v>257</v>
      </c>
      <c r="B90" s="11" t="s">
        <v>1347</v>
      </c>
      <c r="C90" s="12">
        <v>30</v>
      </c>
      <c r="D90" s="21">
        <v>39</v>
      </c>
      <c r="E90" s="22">
        <v>1170</v>
      </c>
      <c r="F90" s="16"/>
      <c r="G90" s="16"/>
    </row>
    <row r="91" spans="1:7" x14ac:dyDescent="0.25">
      <c r="A91" s="11" t="s">
        <v>258</v>
      </c>
      <c r="B91" s="11" t="s">
        <v>1347</v>
      </c>
      <c r="C91" s="12">
        <v>2</v>
      </c>
      <c r="D91" s="21">
        <v>30.36</v>
      </c>
      <c r="E91" s="22">
        <v>60.71</v>
      </c>
      <c r="F91" s="16"/>
      <c r="G91" s="16"/>
    </row>
    <row r="92" spans="1:7" x14ac:dyDescent="0.25">
      <c r="A92" s="11" t="s">
        <v>259</v>
      </c>
      <c r="B92" s="11" t="s">
        <v>1347</v>
      </c>
      <c r="C92" s="25">
        <v>2</v>
      </c>
      <c r="D92" s="21">
        <v>123.66</v>
      </c>
      <c r="E92" s="22">
        <v>247.32</v>
      </c>
      <c r="F92" s="16"/>
      <c r="G92" s="16"/>
    </row>
    <row r="93" spans="1:7" x14ac:dyDescent="0.25">
      <c r="A93" s="11" t="s">
        <v>260</v>
      </c>
      <c r="B93" s="11" t="s">
        <v>1347</v>
      </c>
      <c r="C93" s="12">
        <v>1</v>
      </c>
      <c r="D93" s="21">
        <v>51</v>
      </c>
      <c r="E93" s="22">
        <v>51</v>
      </c>
      <c r="F93" s="16"/>
      <c r="G93" s="16"/>
    </row>
    <row r="94" spans="1:7" x14ac:dyDescent="0.25">
      <c r="A94" s="11" t="s">
        <v>261</v>
      </c>
      <c r="B94" s="11" t="s">
        <v>1347</v>
      </c>
      <c r="C94" s="25">
        <v>6</v>
      </c>
      <c r="D94" s="21">
        <v>136.44</v>
      </c>
      <c r="E94" s="22">
        <v>818.63</v>
      </c>
      <c r="F94" s="16"/>
      <c r="G94" s="16"/>
    </row>
    <row r="95" spans="1:7" x14ac:dyDescent="0.25">
      <c r="A95" s="11" t="s">
        <v>262</v>
      </c>
      <c r="B95" s="11" t="s">
        <v>1347</v>
      </c>
      <c r="C95" s="12">
        <v>4</v>
      </c>
      <c r="D95" s="21">
        <v>45</v>
      </c>
      <c r="E95" s="22">
        <v>180</v>
      </c>
      <c r="F95" s="16"/>
      <c r="G95" s="16"/>
    </row>
    <row r="96" spans="1:7" x14ac:dyDescent="0.25">
      <c r="A96" s="11" t="s">
        <v>263</v>
      </c>
      <c r="B96" s="11" t="s">
        <v>1347</v>
      </c>
      <c r="C96" s="12">
        <v>1</v>
      </c>
      <c r="D96" s="21">
        <v>30.64</v>
      </c>
      <c r="E96" s="22">
        <v>30.64</v>
      </c>
      <c r="F96" s="16"/>
      <c r="G96" s="16"/>
    </row>
    <row r="97" spans="1:7" x14ac:dyDescent="0.25">
      <c r="A97" s="11" t="s">
        <v>264</v>
      </c>
      <c r="B97" s="11" t="s">
        <v>1347</v>
      </c>
      <c r="C97" s="25">
        <v>1</v>
      </c>
      <c r="D97" s="21">
        <v>61.79</v>
      </c>
      <c r="E97" s="22">
        <v>61.79</v>
      </c>
      <c r="F97" s="16"/>
      <c r="G97" s="16"/>
    </row>
    <row r="98" spans="1:7" x14ac:dyDescent="0.25">
      <c r="A98" s="11" t="s">
        <v>265</v>
      </c>
      <c r="B98" s="11" t="s">
        <v>1347</v>
      </c>
      <c r="C98" s="12">
        <v>1</v>
      </c>
      <c r="D98" s="21">
        <v>1</v>
      </c>
      <c r="E98" s="22">
        <v>1</v>
      </c>
      <c r="F98" s="16"/>
      <c r="G98" s="16"/>
    </row>
    <row r="99" spans="1:7" x14ac:dyDescent="0.25">
      <c r="A99" s="11" t="s">
        <v>266</v>
      </c>
      <c r="B99" s="11" t="s">
        <v>1347</v>
      </c>
      <c r="C99" s="12">
        <v>1</v>
      </c>
      <c r="D99" s="21">
        <v>1</v>
      </c>
      <c r="E99" s="22">
        <v>1</v>
      </c>
      <c r="F99" s="16"/>
      <c r="G99" s="16"/>
    </row>
    <row r="100" spans="1:7" x14ac:dyDescent="0.25">
      <c r="A100" s="11" t="s">
        <v>267</v>
      </c>
      <c r="B100" s="11" t="s">
        <v>1347</v>
      </c>
      <c r="C100" s="25">
        <v>1</v>
      </c>
      <c r="D100" s="21">
        <v>1</v>
      </c>
      <c r="E100" s="22">
        <v>1</v>
      </c>
      <c r="F100" s="16"/>
      <c r="G100" s="16"/>
    </row>
    <row r="101" spans="1:7" x14ac:dyDescent="0.25">
      <c r="A101" s="11" t="s">
        <v>268</v>
      </c>
      <c r="B101" s="11" t="s">
        <v>1347</v>
      </c>
      <c r="C101" s="25">
        <v>10</v>
      </c>
      <c r="D101" s="21">
        <v>1</v>
      </c>
      <c r="E101" s="22">
        <v>10</v>
      </c>
      <c r="F101" s="16"/>
      <c r="G101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XFD4"/>
    </sheetView>
  </sheetViews>
  <sheetFormatPr defaultRowHeight="15" x14ac:dyDescent="0.25"/>
  <cols>
    <col min="1" max="1" width="38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6" t="s">
        <v>269</v>
      </c>
      <c r="B1" s="56"/>
      <c r="C1" s="56"/>
      <c r="D1" s="56"/>
      <c r="E1" s="56"/>
    </row>
    <row r="2" spans="1:5" x14ac:dyDescent="0.25">
      <c r="A2" s="9" t="s">
        <v>2130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270</v>
      </c>
      <c r="B3" s="11" t="s">
        <v>1348</v>
      </c>
      <c r="C3" s="12">
        <v>1</v>
      </c>
      <c r="D3" s="16">
        <v>1579</v>
      </c>
      <c r="E3" s="16">
        <f>D3*0.3</f>
        <v>473.7</v>
      </c>
    </row>
    <row r="4" spans="1:5" x14ac:dyDescent="0.25">
      <c r="A4" s="11" t="s">
        <v>1989</v>
      </c>
      <c r="B4" s="11" t="s">
        <v>1262</v>
      </c>
      <c r="C4" s="12">
        <v>1</v>
      </c>
      <c r="D4" s="16">
        <v>3936</v>
      </c>
      <c r="E4" s="16">
        <f t="shared" ref="E4" si="0">D4*0.3</f>
        <v>1180.8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3" sqref="E3"/>
    </sheetView>
  </sheetViews>
  <sheetFormatPr defaultRowHeight="15" x14ac:dyDescent="0.25"/>
  <cols>
    <col min="1" max="1" width="32.28515625" bestFit="1" customWidth="1"/>
    <col min="2" max="2" width="7.5703125" bestFit="1" customWidth="1"/>
    <col min="3" max="3" width="8" bestFit="1" customWidth="1"/>
    <col min="4" max="4" width="8.5703125" bestFit="1" customWidth="1"/>
  </cols>
  <sheetData>
    <row r="1" spans="1:6" ht="15.75" x14ac:dyDescent="0.25">
      <c r="A1" s="56" t="s">
        <v>271</v>
      </c>
      <c r="B1" s="56"/>
      <c r="C1" s="56"/>
      <c r="D1" s="56"/>
      <c r="E1" s="56"/>
      <c r="F1" s="56"/>
    </row>
    <row r="2" spans="1:6" x14ac:dyDescent="0.25">
      <c r="A2" s="9" t="s">
        <v>2131</v>
      </c>
      <c r="B2" s="10" t="s">
        <v>1</v>
      </c>
      <c r="C2" s="20" t="s">
        <v>2</v>
      </c>
      <c r="D2" s="10" t="s">
        <v>3</v>
      </c>
      <c r="E2" s="16" t="s">
        <v>1986</v>
      </c>
      <c r="F2" s="16" t="s">
        <v>1987</v>
      </c>
    </row>
    <row r="3" spans="1:6" x14ac:dyDescent="0.25">
      <c r="A3" s="11" t="s">
        <v>272</v>
      </c>
      <c r="B3" s="12">
        <v>4</v>
      </c>
      <c r="C3" s="21">
        <v>450</v>
      </c>
      <c r="D3" s="22">
        <v>1800</v>
      </c>
      <c r="E3" s="16"/>
      <c r="F3" s="16"/>
    </row>
    <row r="4" spans="1:6" x14ac:dyDescent="0.25">
      <c r="A4" s="11" t="s">
        <v>273</v>
      </c>
      <c r="B4" s="12">
        <v>2</v>
      </c>
      <c r="C4" s="21">
        <v>552.29</v>
      </c>
      <c r="D4" s="22">
        <v>1104.58</v>
      </c>
      <c r="E4" s="16"/>
      <c r="F4" s="16"/>
    </row>
    <row r="5" spans="1:6" x14ac:dyDescent="0.25">
      <c r="A5" s="11" t="s">
        <v>274</v>
      </c>
      <c r="B5" s="12">
        <v>4</v>
      </c>
      <c r="C5" s="21">
        <v>215</v>
      </c>
      <c r="D5" s="22">
        <v>860</v>
      </c>
      <c r="E5" s="16"/>
      <c r="F5" s="16"/>
    </row>
    <row r="6" spans="1:6" x14ac:dyDescent="0.25">
      <c r="A6" s="11" t="s">
        <v>275</v>
      </c>
      <c r="B6" s="12">
        <v>2</v>
      </c>
      <c r="C6" s="21">
        <v>1</v>
      </c>
      <c r="D6" s="22">
        <v>2</v>
      </c>
      <c r="E6" s="16"/>
      <c r="F6" s="16"/>
    </row>
    <row r="7" spans="1:6" x14ac:dyDescent="0.25">
      <c r="A7" s="11" t="s">
        <v>276</v>
      </c>
      <c r="B7" s="12">
        <v>2</v>
      </c>
      <c r="C7" s="21">
        <v>1</v>
      </c>
      <c r="D7" s="22">
        <v>2</v>
      </c>
      <c r="E7" s="16"/>
      <c r="F7" s="16"/>
    </row>
    <row r="8" spans="1:6" x14ac:dyDescent="0.25">
      <c r="A8" s="11" t="s">
        <v>277</v>
      </c>
      <c r="B8" s="12">
        <v>1</v>
      </c>
      <c r="C8" s="21">
        <v>150</v>
      </c>
      <c r="D8" s="22">
        <v>150</v>
      </c>
      <c r="E8" s="16"/>
      <c r="F8" s="16"/>
    </row>
    <row r="9" spans="1:6" x14ac:dyDescent="0.25">
      <c r="A9" s="11" t="s">
        <v>278</v>
      </c>
      <c r="B9" s="12">
        <v>2</v>
      </c>
      <c r="C9" s="21">
        <v>1717.18</v>
      </c>
      <c r="D9" s="22">
        <v>3434.35</v>
      </c>
      <c r="E9" s="16"/>
      <c r="F9" s="16"/>
    </row>
    <row r="10" spans="1:6" x14ac:dyDescent="0.25">
      <c r="A10" s="11" t="s">
        <v>279</v>
      </c>
      <c r="B10" s="12">
        <v>4</v>
      </c>
      <c r="C10" s="21">
        <v>276.69</v>
      </c>
      <c r="D10" s="22">
        <v>1106.77</v>
      </c>
      <c r="E10" s="16"/>
      <c r="F10" s="16"/>
    </row>
    <row r="11" spans="1:6" x14ac:dyDescent="0.25">
      <c r="A11" s="11" t="s">
        <v>280</v>
      </c>
      <c r="B11" s="12">
        <v>2</v>
      </c>
      <c r="C11" s="21">
        <v>350</v>
      </c>
      <c r="D11" s="22">
        <v>700</v>
      </c>
      <c r="E11" s="16"/>
      <c r="F11" s="16"/>
    </row>
    <row r="12" spans="1:6" x14ac:dyDescent="0.25">
      <c r="A12" s="11" t="s">
        <v>281</v>
      </c>
      <c r="B12" s="12">
        <v>8</v>
      </c>
      <c r="C12" s="21">
        <v>321.27999999999997</v>
      </c>
      <c r="D12" s="22">
        <v>2570.23</v>
      </c>
      <c r="E12" s="16"/>
      <c r="F12" s="16"/>
    </row>
    <row r="13" spans="1:6" x14ac:dyDescent="0.25">
      <c r="A13" s="11" t="s">
        <v>282</v>
      </c>
      <c r="B13" s="12">
        <v>2</v>
      </c>
      <c r="C13" s="21">
        <v>210</v>
      </c>
      <c r="D13" s="22">
        <v>420</v>
      </c>
      <c r="E13" s="16"/>
      <c r="F13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19" sqref="C19"/>
    </sheetView>
  </sheetViews>
  <sheetFormatPr defaultRowHeight="15" x14ac:dyDescent="0.25"/>
  <cols>
    <col min="1" max="1" width="28.28515625" bestFit="1" customWidth="1"/>
    <col min="2" max="2" width="10.5703125" bestFit="1" customWidth="1"/>
    <col min="3" max="3" width="11.85546875" bestFit="1" customWidth="1"/>
    <col min="4" max="4" width="9.85546875" bestFit="1" customWidth="1"/>
    <col min="5" max="5" width="10" bestFit="1" customWidth="1"/>
  </cols>
  <sheetData>
    <row r="1" spans="1:7" ht="15.75" x14ac:dyDescent="0.25">
      <c r="A1" s="56" t="s">
        <v>311</v>
      </c>
      <c r="B1" s="56"/>
      <c r="C1" s="56"/>
      <c r="D1" s="56"/>
      <c r="E1" s="56"/>
      <c r="F1" s="56"/>
      <c r="G1" s="56"/>
    </row>
    <row r="2" spans="1:7" x14ac:dyDescent="0.25">
      <c r="A2" s="9" t="s">
        <v>2132</v>
      </c>
      <c r="B2" s="9" t="s">
        <v>1257</v>
      </c>
      <c r="C2" s="10" t="s">
        <v>1</v>
      </c>
      <c r="D2" s="20" t="s">
        <v>2</v>
      </c>
      <c r="E2" s="10" t="s">
        <v>3</v>
      </c>
      <c r="F2" s="16" t="s">
        <v>1986</v>
      </c>
      <c r="G2" s="16" t="s">
        <v>1987</v>
      </c>
    </row>
    <row r="3" spans="1:7" x14ac:dyDescent="0.25">
      <c r="A3" s="11" t="s">
        <v>1301</v>
      </c>
      <c r="B3" s="11" t="s">
        <v>1297</v>
      </c>
      <c r="C3" s="12">
        <v>1</v>
      </c>
      <c r="D3" s="21">
        <v>418</v>
      </c>
      <c r="E3" s="22">
        <v>418</v>
      </c>
      <c r="F3" s="16"/>
      <c r="G3" s="16"/>
    </row>
    <row r="4" spans="1:7" x14ac:dyDescent="0.25">
      <c r="A4" s="11" t="s">
        <v>1302</v>
      </c>
      <c r="B4" s="11" t="s">
        <v>1297</v>
      </c>
      <c r="C4" s="12">
        <v>1</v>
      </c>
      <c r="D4" s="21">
        <v>1</v>
      </c>
      <c r="E4" s="22">
        <v>1</v>
      </c>
      <c r="F4" s="16"/>
      <c r="G4" s="16"/>
    </row>
    <row r="5" spans="1:7" x14ac:dyDescent="0.25">
      <c r="A5" s="11" t="s">
        <v>1303</v>
      </c>
      <c r="B5" s="11" t="s">
        <v>1297</v>
      </c>
      <c r="C5" s="12">
        <v>1</v>
      </c>
      <c r="D5" s="21">
        <v>682</v>
      </c>
      <c r="E5" s="22">
        <v>682</v>
      </c>
      <c r="F5" s="16"/>
      <c r="G5" s="16"/>
    </row>
    <row r="6" spans="1:7" x14ac:dyDescent="0.25">
      <c r="A6" s="11" t="s">
        <v>1304</v>
      </c>
      <c r="B6" s="11" t="s">
        <v>1297</v>
      </c>
      <c r="C6" s="12">
        <v>6</v>
      </c>
      <c r="D6" s="21">
        <v>682</v>
      </c>
      <c r="E6" s="22">
        <v>4092</v>
      </c>
      <c r="F6" s="16"/>
      <c r="G6" s="16"/>
    </row>
    <row r="7" spans="1:7" x14ac:dyDescent="0.25">
      <c r="A7" s="11" t="s">
        <v>1305</v>
      </c>
      <c r="B7" s="11" t="s">
        <v>1262</v>
      </c>
      <c r="C7" s="12">
        <v>1</v>
      </c>
      <c r="D7" s="21">
        <v>1</v>
      </c>
      <c r="E7" s="22">
        <v>1</v>
      </c>
      <c r="F7" s="16"/>
      <c r="G7" s="16"/>
    </row>
    <row r="8" spans="1:7" x14ac:dyDescent="0.25">
      <c r="A8" s="11" t="s">
        <v>1306</v>
      </c>
      <c r="B8" s="11" t="s">
        <v>1297</v>
      </c>
      <c r="C8" s="12">
        <v>2</v>
      </c>
      <c r="D8" s="21">
        <v>708</v>
      </c>
      <c r="E8" s="22">
        <v>1416</v>
      </c>
      <c r="F8" s="16"/>
      <c r="G8" s="16"/>
    </row>
    <row r="9" spans="1:7" x14ac:dyDescent="0.25">
      <c r="A9" s="11" t="s">
        <v>1307</v>
      </c>
      <c r="B9" s="11" t="s">
        <v>1297</v>
      </c>
      <c r="C9" s="12">
        <v>5</v>
      </c>
      <c r="D9" s="21">
        <v>133.57</v>
      </c>
      <c r="E9" s="22">
        <v>667.86</v>
      </c>
      <c r="F9" s="16"/>
      <c r="G9" s="16"/>
    </row>
    <row r="10" spans="1:7" x14ac:dyDescent="0.25">
      <c r="A10" s="11" t="s">
        <v>312</v>
      </c>
      <c r="B10" s="11" t="s">
        <v>1347</v>
      </c>
      <c r="C10" s="12">
        <v>3</v>
      </c>
      <c r="D10" s="21">
        <v>1</v>
      </c>
      <c r="E10" s="22">
        <v>3</v>
      </c>
      <c r="F10" s="16"/>
      <c r="G10" s="16"/>
    </row>
    <row r="11" spans="1:7" x14ac:dyDescent="0.25">
      <c r="A11" s="11" t="s">
        <v>313</v>
      </c>
      <c r="B11" s="11" t="s">
        <v>1347</v>
      </c>
      <c r="C11" s="12">
        <v>1</v>
      </c>
      <c r="D11" s="21">
        <v>121.4</v>
      </c>
      <c r="E11" s="22">
        <v>121.4</v>
      </c>
      <c r="F11" s="16"/>
      <c r="G11" s="16"/>
    </row>
    <row r="12" spans="1:7" x14ac:dyDescent="0.25">
      <c r="A12" s="11" t="s">
        <v>314</v>
      </c>
      <c r="B12" s="11" t="s">
        <v>1347</v>
      </c>
      <c r="C12" s="12">
        <v>2</v>
      </c>
      <c r="D12" s="21">
        <v>1</v>
      </c>
      <c r="E12" s="22">
        <v>2</v>
      </c>
      <c r="F12" s="16"/>
      <c r="G12" s="16"/>
    </row>
    <row r="13" spans="1:7" x14ac:dyDescent="0.25">
      <c r="A13" s="11" t="s">
        <v>1308</v>
      </c>
      <c r="B13" s="11" t="s">
        <v>1297</v>
      </c>
      <c r="C13" s="12">
        <v>3</v>
      </c>
      <c r="D13" s="21">
        <v>171.5</v>
      </c>
      <c r="E13" s="22">
        <v>514.5</v>
      </c>
      <c r="F13" s="16"/>
      <c r="G13" s="16"/>
    </row>
    <row r="14" spans="1:7" x14ac:dyDescent="0.25">
      <c r="A14" s="11" t="s">
        <v>1346</v>
      </c>
      <c r="B14" s="11" t="s">
        <v>1347</v>
      </c>
      <c r="C14" s="12">
        <v>1</v>
      </c>
      <c r="D14" s="26"/>
      <c r="E14" s="27"/>
      <c r="F14" s="16"/>
      <c r="G14" s="16"/>
    </row>
    <row r="15" spans="1:7" x14ac:dyDescent="0.25">
      <c r="A15" s="11" t="s">
        <v>1309</v>
      </c>
      <c r="B15" s="11" t="s">
        <v>1297</v>
      </c>
      <c r="C15" s="12">
        <v>1</v>
      </c>
      <c r="D15" s="21">
        <v>87.5</v>
      </c>
      <c r="E15" s="22">
        <v>87.5</v>
      </c>
      <c r="F15" s="16"/>
      <c r="G15" s="16"/>
    </row>
    <row r="16" spans="1:7" x14ac:dyDescent="0.25">
      <c r="A16" s="11" t="s">
        <v>315</v>
      </c>
      <c r="B16" s="11" t="s">
        <v>1347</v>
      </c>
      <c r="C16" s="12">
        <v>8</v>
      </c>
      <c r="D16" s="21">
        <v>61.99</v>
      </c>
      <c r="E16" s="22">
        <v>495.94</v>
      </c>
      <c r="F16" s="16"/>
      <c r="G16" s="16"/>
    </row>
    <row r="17" spans="1:7" x14ac:dyDescent="0.25">
      <c r="A17" s="11" t="s">
        <v>316</v>
      </c>
      <c r="B17" s="11" t="s">
        <v>1347</v>
      </c>
      <c r="C17" s="12">
        <v>1</v>
      </c>
      <c r="D17" s="21">
        <v>263.25</v>
      </c>
      <c r="E17" s="22">
        <v>263.25</v>
      </c>
      <c r="F17" s="16"/>
      <c r="G17" s="16"/>
    </row>
    <row r="18" spans="1:7" x14ac:dyDescent="0.25">
      <c r="A18" s="11" t="s">
        <v>1310</v>
      </c>
      <c r="B18" s="11" t="s">
        <v>1297</v>
      </c>
      <c r="C18" s="12">
        <v>7</v>
      </c>
      <c r="D18" s="21">
        <v>87.5</v>
      </c>
      <c r="E18" s="22">
        <v>612.5</v>
      </c>
      <c r="F18" s="16"/>
      <c r="G18" s="16"/>
    </row>
    <row r="19" spans="1:7" x14ac:dyDescent="0.25">
      <c r="A19" s="11" t="s">
        <v>1311</v>
      </c>
      <c r="B19" s="11" t="s">
        <v>1297</v>
      </c>
      <c r="C19" s="12">
        <v>1</v>
      </c>
      <c r="D19" s="21">
        <v>42.5</v>
      </c>
      <c r="E19" s="22">
        <v>42.5</v>
      </c>
      <c r="F19" s="16"/>
      <c r="G19" s="16"/>
    </row>
    <row r="20" spans="1:7" x14ac:dyDescent="0.25">
      <c r="A20" s="11" t="s">
        <v>317</v>
      </c>
      <c r="B20" s="11" t="s">
        <v>1347</v>
      </c>
      <c r="C20" s="12">
        <v>2</v>
      </c>
      <c r="D20" s="21">
        <v>1</v>
      </c>
      <c r="E20" s="22">
        <v>2</v>
      </c>
      <c r="F20" s="16"/>
      <c r="G20" s="16"/>
    </row>
    <row r="21" spans="1:7" x14ac:dyDescent="0.25">
      <c r="A21" s="11" t="s">
        <v>318</v>
      </c>
      <c r="B21" s="11" t="s">
        <v>1347</v>
      </c>
      <c r="C21" s="12">
        <v>1</v>
      </c>
      <c r="D21" s="21">
        <v>1</v>
      </c>
      <c r="E21" s="22">
        <v>1</v>
      </c>
      <c r="F21" s="16"/>
      <c r="G21" s="16"/>
    </row>
    <row r="22" spans="1:7" x14ac:dyDescent="0.25">
      <c r="A22" s="11" t="s">
        <v>319</v>
      </c>
      <c r="B22" s="11" t="s">
        <v>1347</v>
      </c>
      <c r="C22" s="12">
        <v>1</v>
      </c>
      <c r="D22" s="21">
        <v>170.4</v>
      </c>
      <c r="E22" s="22">
        <v>170.4</v>
      </c>
      <c r="F22" s="16"/>
      <c r="G22" s="16"/>
    </row>
    <row r="23" spans="1:7" x14ac:dyDescent="0.25">
      <c r="A23" s="11" t="s">
        <v>320</v>
      </c>
      <c r="B23" s="11" t="s">
        <v>1347</v>
      </c>
      <c r="C23" s="12">
        <v>24</v>
      </c>
      <c r="D23" s="21">
        <v>1</v>
      </c>
      <c r="E23" s="22">
        <v>24</v>
      </c>
      <c r="F23" s="16"/>
      <c r="G23" s="16"/>
    </row>
    <row r="24" spans="1:7" x14ac:dyDescent="0.25">
      <c r="A24" s="11" t="s">
        <v>321</v>
      </c>
      <c r="B24" s="11" t="s">
        <v>1347</v>
      </c>
      <c r="C24" s="12">
        <v>4</v>
      </c>
      <c r="D24" s="21">
        <v>47.02</v>
      </c>
      <c r="E24" s="22">
        <v>188.08</v>
      </c>
      <c r="F24" s="16"/>
      <c r="G24" s="16"/>
    </row>
    <row r="25" spans="1:7" x14ac:dyDescent="0.25">
      <c r="A25" s="11" t="s">
        <v>322</v>
      </c>
      <c r="B25" s="11" t="s">
        <v>1347</v>
      </c>
      <c r="C25" s="12">
        <v>1</v>
      </c>
      <c r="D25" s="21">
        <v>438.1</v>
      </c>
      <c r="E25" s="22">
        <v>438.1</v>
      </c>
      <c r="F25" s="16"/>
      <c r="G25" s="16"/>
    </row>
    <row r="26" spans="1:7" x14ac:dyDescent="0.25">
      <c r="A26" s="11" t="s">
        <v>1312</v>
      </c>
      <c r="B26" s="11" t="s">
        <v>1297</v>
      </c>
      <c r="C26" s="12">
        <v>2</v>
      </c>
      <c r="D26" s="21">
        <v>324</v>
      </c>
      <c r="E26" s="22">
        <v>648</v>
      </c>
      <c r="F26" s="16"/>
      <c r="G26" s="16"/>
    </row>
    <row r="27" spans="1:7" x14ac:dyDescent="0.25">
      <c r="A27" s="11" t="s">
        <v>323</v>
      </c>
      <c r="B27" s="11" t="s">
        <v>1347</v>
      </c>
      <c r="C27" s="12">
        <v>1</v>
      </c>
      <c r="D27" s="21">
        <v>498.15</v>
      </c>
      <c r="E27" s="22">
        <v>498.15</v>
      </c>
      <c r="F27" s="16"/>
      <c r="G27" s="16"/>
    </row>
    <row r="28" spans="1:7" x14ac:dyDescent="0.25">
      <c r="A28" s="11" t="s">
        <v>324</v>
      </c>
      <c r="B28" s="11" t="s">
        <v>1347</v>
      </c>
      <c r="C28" s="12">
        <v>1</v>
      </c>
      <c r="D28" s="21">
        <v>255.15</v>
      </c>
      <c r="E28" s="22">
        <v>255.15</v>
      </c>
      <c r="F28" s="16"/>
      <c r="G28" s="16"/>
    </row>
    <row r="29" spans="1:7" x14ac:dyDescent="0.25">
      <c r="A29" s="11" t="s">
        <v>325</v>
      </c>
      <c r="B29" s="11" t="s">
        <v>1347</v>
      </c>
      <c r="C29" s="12">
        <v>2</v>
      </c>
      <c r="D29" s="21">
        <v>243</v>
      </c>
      <c r="E29" s="22">
        <v>486</v>
      </c>
      <c r="F29" s="16"/>
      <c r="G29" s="16"/>
    </row>
    <row r="30" spans="1:7" x14ac:dyDescent="0.25">
      <c r="A30" s="11" t="s">
        <v>1313</v>
      </c>
      <c r="B30" s="11" t="s">
        <v>1297</v>
      </c>
      <c r="C30" s="12">
        <v>2</v>
      </c>
      <c r="D30" s="21">
        <v>1</v>
      </c>
      <c r="E30" s="22">
        <v>2</v>
      </c>
      <c r="F30" s="16"/>
      <c r="G30" s="16"/>
    </row>
    <row r="31" spans="1:7" x14ac:dyDescent="0.25">
      <c r="A31" s="11" t="s">
        <v>1314</v>
      </c>
      <c r="B31" s="11" t="s">
        <v>1297</v>
      </c>
      <c r="C31" s="12">
        <v>1</v>
      </c>
      <c r="D31" s="21">
        <v>165</v>
      </c>
      <c r="E31" s="22">
        <v>165</v>
      </c>
      <c r="F31" s="16"/>
      <c r="G31" s="16"/>
    </row>
    <row r="32" spans="1:7" x14ac:dyDescent="0.25">
      <c r="A32" s="11" t="s">
        <v>326</v>
      </c>
      <c r="B32" s="11" t="s">
        <v>1347</v>
      </c>
      <c r="C32" s="12">
        <v>28</v>
      </c>
      <c r="D32" s="21">
        <v>318.35000000000002</v>
      </c>
      <c r="E32" s="22">
        <v>8913.86</v>
      </c>
      <c r="F32" s="16"/>
      <c r="G32" s="16"/>
    </row>
    <row r="33" spans="1:7" x14ac:dyDescent="0.25">
      <c r="A33" s="11" t="s">
        <v>327</v>
      </c>
      <c r="B33" s="11" t="s">
        <v>1347</v>
      </c>
      <c r="C33" s="12">
        <v>7</v>
      </c>
      <c r="D33" s="21">
        <v>1</v>
      </c>
      <c r="E33" s="22">
        <v>7</v>
      </c>
      <c r="F33" s="16"/>
      <c r="G33" s="16"/>
    </row>
    <row r="34" spans="1:7" x14ac:dyDescent="0.25">
      <c r="A34" s="11" t="s">
        <v>1315</v>
      </c>
      <c r="B34" s="11" t="s">
        <v>1297</v>
      </c>
      <c r="C34" s="12">
        <v>1</v>
      </c>
      <c r="D34" s="21">
        <v>144</v>
      </c>
      <c r="E34" s="22">
        <v>144</v>
      </c>
      <c r="F34" s="16"/>
      <c r="G34" s="16"/>
    </row>
    <row r="35" spans="1:7" x14ac:dyDescent="0.25">
      <c r="A35" s="11" t="s">
        <v>328</v>
      </c>
      <c r="B35" s="11" t="s">
        <v>1347</v>
      </c>
      <c r="C35" s="12">
        <v>1</v>
      </c>
      <c r="D35" s="21">
        <v>1</v>
      </c>
      <c r="E35" s="22">
        <v>1</v>
      </c>
      <c r="F35" s="16"/>
      <c r="G35" s="16"/>
    </row>
    <row r="36" spans="1:7" x14ac:dyDescent="0.25">
      <c r="A36" s="11" t="s">
        <v>329</v>
      </c>
      <c r="B36" s="11" t="s">
        <v>1347</v>
      </c>
      <c r="C36" s="12">
        <v>2</v>
      </c>
      <c r="D36" s="21">
        <v>184.68</v>
      </c>
      <c r="E36" s="22">
        <v>369.35</v>
      </c>
      <c r="F36" s="16"/>
      <c r="G36" s="16"/>
    </row>
    <row r="37" spans="1:7" x14ac:dyDescent="0.25">
      <c r="A37" s="11" t="s">
        <v>330</v>
      </c>
      <c r="B37" s="11" t="s">
        <v>1347</v>
      </c>
      <c r="C37" s="12">
        <v>25</v>
      </c>
      <c r="D37" s="21">
        <v>216.82</v>
      </c>
      <c r="E37" s="22">
        <v>5420.56</v>
      </c>
      <c r="F37" s="16"/>
      <c r="G37" s="16"/>
    </row>
    <row r="38" spans="1:7" x14ac:dyDescent="0.25">
      <c r="A38" s="11" t="s">
        <v>1316</v>
      </c>
      <c r="B38" s="11" t="s">
        <v>1297</v>
      </c>
      <c r="C38" s="12">
        <v>5</v>
      </c>
      <c r="D38" s="21">
        <v>87.5</v>
      </c>
      <c r="E38" s="22">
        <v>437.5</v>
      </c>
      <c r="F38" s="16"/>
      <c r="G38" s="16"/>
    </row>
    <row r="39" spans="1:7" x14ac:dyDescent="0.25">
      <c r="A39" s="11" t="s">
        <v>1317</v>
      </c>
      <c r="B39" s="11" t="s">
        <v>1297</v>
      </c>
      <c r="C39" s="12">
        <v>1</v>
      </c>
      <c r="D39" s="21">
        <v>83.56</v>
      </c>
      <c r="E39" s="22">
        <v>83.56</v>
      </c>
      <c r="F39" s="16"/>
      <c r="G39" s="16"/>
    </row>
    <row r="40" spans="1:7" x14ac:dyDescent="0.25">
      <c r="A40" s="11" t="s">
        <v>331</v>
      </c>
      <c r="B40" s="11" t="s">
        <v>1347</v>
      </c>
      <c r="C40" s="12">
        <v>3</v>
      </c>
      <c r="D40" s="21">
        <v>318.36</v>
      </c>
      <c r="E40" s="22">
        <v>955.07</v>
      </c>
      <c r="F40" s="16"/>
      <c r="G40" s="16"/>
    </row>
    <row r="41" spans="1:7" x14ac:dyDescent="0.25">
      <c r="A41" s="11" t="s">
        <v>1318</v>
      </c>
      <c r="B41" s="11" t="s">
        <v>1297</v>
      </c>
      <c r="C41" s="12">
        <v>6</v>
      </c>
      <c r="D41" s="21">
        <v>171.5</v>
      </c>
      <c r="E41" s="22">
        <v>1029</v>
      </c>
      <c r="F41" s="16"/>
      <c r="G41" s="16"/>
    </row>
    <row r="42" spans="1:7" x14ac:dyDescent="0.25">
      <c r="A42" s="11" t="s">
        <v>1319</v>
      </c>
      <c r="B42" s="11" t="s">
        <v>1297</v>
      </c>
      <c r="C42" s="12">
        <v>11</v>
      </c>
      <c r="D42" s="21">
        <v>144.55000000000001</v>
      </c>
      <c r="E42" s="22">
        <v>1590.09</v>
      </c>
      <c r="F42" s="16"/>
      <c r="G42" s="16"/>
    </row>
    <row r="43" spans="1:7" x14ac:dyDescent="0.25">
      <c r="A43" s="11" t="s">
        <v>332</v>
      </c>
      <c r="B43" s="11" t="s">
        <v>1347</v>
      </c>
      <c r="C43" s="12">
        <v>1</v>
      </c>
      <c r="D43" s="21">
        <v>349.86</v>
      </c>
      <c r="E43" s="22">
        <v>349.86</v>
      </c>
      <c r="F43" s="16"/>
      <c r="G43" s="16"/>
    </row>
    <row r="44" spans="1:7" x14ac:dyDescent="0.25">
      <c r="A44" s="11" t="s">
        <v>1320</v>
      </c>
      <c r="B44" s="11" t="s">
        <v>1297</v>
      </c>
      <c r="C44" s="12">
        <v>2</v>
      </c>
      <c r="D44" s="21">
        <v>171.5</v>
      </c>
      <c r="E44" s="22">
        <v>343</v>
      </c>
      <c r="F44" s="16"/>
      <c r="G44" s="16"/>
    </row>
    <row r="45" spans="1:7" x14ac:dyDescent="0.25">
      <c r="A45" s="11" t="s">
        <v>333</v>
      </c>
      <c r="B45" s="11" t="s">
        <v>1347</v>
      </c>
      <c r="C45" s="12">
        <v>14</v>
      </c>
      <c r="D45" s="21">
        <v>340.14</v>
      </c>
      <c r="E45" s="22">
        <v>4761.97</v>
      </c>
      <c r="F45" s="16"/>
      <c r="G45" s="16"/>
    </row>
    <row r="46" spans="1:7" x14ac:dyDescent="0.25">
      <c r="A46" s="11" t="s">
        <v>1321</v>
      </c>
      <c r="B46" s="11" t="s">
        <v>1297</v>
      </c>
      <c r="C46" s="12">
        <v>7</v>
      </c>
      <c r="D46" s="21">
        <v>158.03</v>
      </c>
      <c r="E46" s="22">
        <v>1106.23</v>
      </c>
      <c r="F46" s="16"/>
      <c r="G46" s="16"/>
    </row>
    <row r="47" spans="1:7" x14ac:dyDescent="0.25">
      <c r="A47" s="11" t="s">
        <v>1323</v>
      </c>
      <c r="B47" s="11" t="s">
        <v>1297</v>
      </c>
      <c r="C47" s="12">
        <v>1</v>
      </c>
      <c r="D47" s="21">
        <v>157.99</v>
      </c>
      <c r="E47" s="22">
        <v>157.99</v>
      </c>
      <c r="F47" s="16"/>
      <c r="G47" s="16"/>
    </row>
    <row r="48" spans="1:7" x14ac:dyDescent="0.25">
      <c r="A48" s="11" t="s">
        <v>1322</v>
      </c>
      <c r="B48" s="11" t="s">
        <v>1297</v>
      </c>
      <c r="C48" s="12">
        <v>1</v>
      </c>
      <c r="D48" s="21">
        <v>312.27999999999997</v>
      </c>
      <c r="E48" s="22">
        <v>312.27999999999997</v>
      </c>
      <c r="F48" s="16"/>
      <c r="G48" s="16"/>
    </row>
    <row r="49" spans="1:7" x14ac:dyDescent="0.25">
      <c r="A49" s="11" t="s">
        <v>334</v>
      </c>
      <c r="B49" s="11" t="s">
        <v>1347</v>
      </c>
      <c r="C49" s="12">
        <v>3</v>
      </c>
      <c r="D49" s="21">
        <v>190</v>
      </c>
      <c r="E49" s="22">
        <v>570</v>
      </c>
      <c r="F49" s="16"/>
      <c r="G49" s="16"/>
    </row>
    <row r="50" spans="1:7" x14ac:dyDescent="0.25">
      <c r="A50" s="11" t="s">
        <v>335</v>
      </c>
      <c r="B50" s="11" t="s">
        <v>1298</v>
      </c>
      <c r="C50" s="12">
        <v>2</v>
      </c>
      <c r="D50" s="21">
        <v>1</v>
      </c>
      <c r="E50" s="22">
        <v>2</v>
      </c>
      <c r="F50" s="16"/>
      <c r="G50" s="16"/>
    </row>
    <row r="51" spans="1:7" x14ac:dyDescent="0.25">
      <c r="A51" s="11" t="s">
        <v>337</v>
      </c>
      <c r="B51" s="11" t="s">
        <v>1347</v>
      </c>
      <c r="C51" s="12">
        <v>1</v>
      </c>
      <c r="D51" s="21">
        <v>67.17</v>
      </c>
      <c r="E51" s="22">
        <v>67.17</v>
      </c>
      <c r="F51" s="16"/>
      <c r="G51" s="16"/>
    </row>
    <row r="52" spans="1:7" x14ac:dyDescent="0.25">
      <c r="A52" s="11" t="s">
        <v>1325</v>
      </c>
      <c r="B52" s="11" t="s">
        <v>1297</v>
      </c>
      <c r="C52" s="12">
        <v>2</v>
      </c>
      <c r="D52" s="21">
        <v>167</v>
      </c>
      <c r="E52" s="22">
        <v>333.99</v>
      </c>
      <c r="F52" s="16"/>
      <c r="G52" s="16"/>
    </row>
    <row r="53" spans="1:7" x14ac:dyDescent="0.25">
      <c r="A53" s="11" t="s">
        <v>1324</v>
      </c>
      <c r="B53" s="11" t="s">
        <v>1297</v>
      </c>
      <c r="C53" s="12">
        <v>2</v>
      </c>
      <c r="D53" s="21">
        <v>408</v>
      </c>
      <c r="E53" s="22">
        <v>816</v>
      </c>
      <c r="F53" s="16"/>
      <c r="G53" s="16"/>
    </row>
    <row r="54" spans="1:7" x14ac:dyDescent="0.25">
      <c r="A54" s="11" t="s">
        <v>1326</v>
      </c>
      <c r="B54" s="11" t="s">
        <v>1297</v>
      </c>
      <c r="C54" s="12">
        <v>1</v>
      </c>
      <c r="D54" s="21">
        <v>1</v>
      </c>
      <c r="E54" s="22">
        <v>1</v>
      </c>
      <c r="F54" s="16"/>
      <c r="G54" s="16"/>
    </row>
    <row r="55" spans="1:7" x14ac:dyDescent="0.25">
      <c r="A55" s="11" t="s">
        <v>1327</v>
      </c>
      <c r="B55" s="11" t="s">
        <v>1297</v>
      </c>
      <c r="C55" s="12">
        <v>2</v>
      </c>
      <c r="D55" s="21">
        <v>748.48</v>
      </c>
      <c r="E55" s="22">
        <v>1496.96</v>
      </c>
      <c r="F55" s="16"/>
      <c r="G55" s="16"/>
    </row>
    <row r="56" spans="1:7" x14ac:dyDescent="0.25">
      <c r="A56" s="11" t="s">
        <v>1328</v>
      </c>
      <c r="B56" s="11" t="s">
        <v>1297</v>
      </c>
      <c r="C56" s="12">
        <v>2</v>
      </c>
      <c r="D56" s="21">
        <v>912</v>
      </c>
      <c r="E56" s="22">
        <v>1824</v>
      </c>
      <c r="F56" s="16"/>
      <c r="G56" s="16"/>
    </row>
    <row r="57" spans="1:7" x14ac:dyDescent="0.25">
      <c r="A57" s="11" t="s">
        <v>336</v>
      </c>
      <c r="B57" s="11" t="s">
        <v>1347</v>
      </c>
      <c r="C57" s="12">
        <v>1</v>
      </c>
      <c r="D57" s="21">
        <v>460.74</v>
      </c>
      <c r="E57" s="22">
        <v>460.74</v>
      </c>
      <c r="F57" s="16"/>
      <c r="G57" s="16"/>
    </row>
    <row r="58" spans="1:7" x14ac:dyDescent="0.25">
      <c r="A58" s="11" t="s">
        <v>1329</v>
      </c>
      <c r="B58" s="11" t="s">
        <v>1297</v>
      </c>
      <c r="C58" s="12">
        <v>1</v>
      </c>
      <c r="D58" s="21">
        <v>320.05</v>
      </c>
      <c r="E58" s="22">
        <v>320.05</v>
      </c>
      <c r="F58" s="16"/>
      <c r="G58" s="16"/>
    </row>
    <row r="59" spans="1:7" x14ac:dyDescent="0.25">
      <c r="A59" s="11" t="s">
        <v>338</v>
      </c>
      <c r="B59" s="11" t="s">
        <v>1347</v>
      </c>
      <c r="C59" s="12">
        <v>1</v>
      </c>
      <c r="D59" s="21">
        <v>250</v>
      </c>
      <c r="E59" s="22">
        <v>250</v>
      </c>
      <c r="F59" s="16"/>
      <c r="G59" s="16"/>
    </row>
    <row r="60" spans="1:7" x14ac:dyDescent="0.25">
      <c r="A60" s="11" t="s">
        <v>339</v>
      </c>
      <c r="B60" s="11" t="s">
        <v>1347</v>
      </c>
      <c r="C60" s="12">
        <v>20</v>
      </c>
      <c r="D60" s="21">
        <v>174.07</v>
      </c>
      <c r="E60" s="22">
        <v>3481.32</v>
      </c>
      <c r="F60" s="16"/>
      <c r="G60" s="16"/>
    </row>
    <row r="61" spans="1:7" x14ac:dyDescent="0.25">
      <c r="A61" s="11" t="s">
        <v>1330</v>
      </c>
      <c r="B61" s="11" t="s">
        <v>1300</v>
      </c>
      <c r="C61" s="12">
        <v>1</v>
      </c>
      <c r="D61" s="21">
        <v>1</v>
      </c>
      <c r="E61" s="22">
        <v>1</v>
      </c>
      <c r="F61" s="16"/>
      <c r="G61" s="16"/>
    </row>
    <row r="62" spans="1:7" x14ac:dyDescent="0.25">
      <c r="A62" s="11" t="s">
        <v>1331</v>
      </c>
      <c r="B62" s="11" t="s">
        <v>1297</v>
      </c>
      <c r="C62" s="12">
        <v>2</v>
      </c>
      <c r="D62" s="21">
        <v>484.09</v>
      </c>
      <c r="E62" s="22">
        <v>968.18</v>
      </c>
      <c r="F62" s="16"/>
      <c r="G62" s="16"/>
    </row>
    <row r="63" spans="1:7" x14ac:dyDescent="0.25">
      <c r="A63" s="11" t="s">
        <v>1332</v>
      </c>
      <c r="B63" s="11" t="s">
        <v>1297</v>
      </c>
      <c r="C63" s="12">
        <v>2</v>
      </c>
      <c r="D63" s="21">
        <v>751.34</v>
      </c>
      <c r="E63" s="22">
        <v>1502.67</v>
      </c>
      <c r="F63" s="16"/>
      <c r="G63" s="16"/>
    </row>
    <row r="64" spans="1:7" x14ac:dyDescent="0.25">
      <c r="A64" s="11" t="s">
        <v>1333</v>
      </c>
      <c r="B64" s="11" t="s">
        <v>1297</v>
      </c>
      <c r="C64" s="12">
        <v>1</v>
      </c>
      <c r="D64" s="21">
        <v>645.65</v>
      </c>
      <c r="E64" s="22">
        <v>645.65</v>
      </c>
      <c r="F64" s="16"/>
      <c r="G64" s="16"/>
    </row>
    <row r="65" spans="1:7" x14ac:dyDescent="0.25">
      <c r="A65" s="11" t="s">
        <v>1334</v>
      </c>
      <c r="B65" s="11" t="s">
        <v>1299</v>
      </c>
      <c r="C65" s="12">
        <v>1</v>
      </c>
      <c r="D65" s="21">
        <v>1</v>
      </c>
      <c r="E65" s="22">
        <v>1</v>
      </c>
      <c r="F65" s="16"/>
      <c r="G65" s="16"/>
    </row>
    <row r="66" spans="1:7" x14ac:dyDescent="0.25">
      <c r="A66" s="11" t="s">
        <v>1336</v>
      </c>
      <c r="B66" s="11" t="s">
        <v>1297</v>
      </c>
      <c r="C66" s="12">
        <v>5</v>
      </c>
      <c r="D66" s="21">
        <v>55.5</v>
      </c>
      <c r="E66" s="22">
        <v>277.5</v>
      </c>
      <c r="F66" s="16"/>
      <c r="G66" s="16"/>
    </row>
    <row r="67" spans="1:7" x14ac:dyDescent="0.25">
      <c r="A67" s="11" t="s">
        <v>1335</v>
      </c>
      <c r="B67" s="11" t="s">
        <v>1298</v>
      </c>
      <c r="C67" s="12">
        <v>2</v>
      </c>
      <c r="D67" s="21">
        <v>1</v>
      </c>
      <c r="E67" s="22">
        <v>2</v>
      </c>
      <c r="F67" s="16"/>
      <c r="G67" s="16"/>
    </row>
    <row r="68" spans="1:7" x14ac:dyDescent="0.25">
      <c r="A68" s="11" t="s">
        <v>340</v>
      </c>
      <c r="B68" s="11" t="s">
        <v>1347</v>
      </c>
      <c r="C68" s="12">
        <v>4</v>
      </c>
      <c r="D68" s="21">
        <v>120</v>
      </c>
      <c r="E68" s="22">
        <v>480</v>
      </c>
      <c r="F68" s="16"/>
      <c r="G68" s="16"/>
    </row>
    <row r="69" spans="1:7" x14ac:dyDescent="0.25">
      <c r="A69" s="11" t="s">
        <v>341</v>
      </c>
      <c r="B69" s="11" t="s">
        <v>1347</v>
      </c>
      <c r="C69" s="12">
        <v>2</v>
      </c>
      <c r="D69" s="21">
        <v>1</v>
      </c>
      <c r="E69" s="22">
        <v>2</v>
      </c>
      <c r="F69" s="16"/>
      <c r="G69" s="16"/>
    </row>
    <row r="70" spans="1:7" x14ac:dyDescent="0.25">
      <c r="A70" s="11" t="s">
        <v>342</v>
      </c>
      <c r="B70" s="11" t="s">
        <v>1347</v>
      </c>
      <c r="C70" s="12">
        <v>2</v>
      </c>
      <c r="D70" s="21">
        <v>93.05</v>
      </c>
      <c r="E70" s="22">
        <v>186.09</v>
      </c>
      <c r="F70" s="16"/>
      <c r="G70" s="16"/>
    </row>
    <row r="71" spans="1:7" x14ac:dyDescent="0.25">
      <c r="A71" s="11" t="s">
        <v>1338</v>
      </c>
      <c r="B71" s="11" t="s">
        <v>1297</v>
      </c>
      <c r="C71" s="12">
        <v>1</v>
      </c>
      <c r="D71" s="21">
        <v>965.7</v>
      </c>
      <c r="E71" s="22">
        <v>965.7</v>
      </c>
      <c r="F71" s="16"/>
      <c r="G71" s="16"/>
    </row>
    <row r="72" spans="1:7" x14ac:dyDescent="0.25">
      <c r="A72" s="11" t="s">
        <v>1337</v>
      </c>
      <c r="B72" s="11" t="s">
        <v>1297</v>
      </c>
      <c r="C72" s="12">
        <v>1</v>
      </c>
      <c r="D72" s="21">
        <v>1398.25</v>
      </c>
      <c r="E72" s="22">
        <v>1398.25</v>
      </c>
      <c r="F72" s="16"/>
      <c r="G72" s="16"/>
    </row>
    <row r="73" spans="1:7" x14ac:dyDescent="0.25">
      <c r="A73" s="11" t="s">
        <v>1339</v>
      </c>
      <c r="B73" s="11" t="s">
        <v>1297</v>
      </c>
      <c r="C73" s="12">
        <v>1</v>
      </c>
      <c r="D73" s="21">
        <v>1840.4</v>
      </c>
      <c r="E73" s="22">
        <v>1840.4</v>
      </c>
      <c r="F73" s="16"/>
      <c r="G73" s="16"/>
    </row>
    <row r="74" spans="1:7" x14ac:dyDescent="0.25">
      <c r="A74" s="11" t="s">
        <v>1340</v>
      </c>
      <c r="B74" s="11" t="s">
        <v>1297</v>
      </c>
      <c r="C74" s="12">
        <v>1</v>
      </c>
      <c r="D74" s="21">
        <v>965.7</v>
      </c>
      <c r="E74" s="22">
        <v>965.7</v>
      </c>
      <c r="F74" s="16"/>
      <c r="G74" s="16"/>
    </row>
    <row r="75" spans="1:7" x14ac:dyDescent="0.25">
      <c r="A75" s="11" t="s">
        <v>1341</v>
      </c>
      <c r="B75" s="11" t="s">
        <v>1297</v>
      </c>
      <c r="C75" s="12">
        <v>7</v>
      </c>
      <c r="D75" s="21">
        <v>55.5</v>
      </c>
      <c r="E75" s="22">
        <v>388.5</v>
      </c>
      <c r="F75" s="16"/>
      <c r="G75" s="16"/>
    </row>
    <row r="76" spans="1:7" x14ac:dyDescent="0.25">
      <c r="A76" s="11" t="s">
        <v>344</v>
      </c>
      <c r="B76" s="11" t="s">
        <v>1298</v>
      </c>
      <c r="C76" s="12">
        <v>1</v>
      </c>
      <c r="D76" s="21">
        <v>1</v>
      </c>
      <c r="E76" s="22">
        <v>1</v>
      </c>
      <c r="F76" s="16"/>
      <c r="G76" s="16"/>
    </row>
    <row r="77" spans="1:7" x14ac:dyDescent="0.25">
      <c r="A77" s="11" t="s">
        <v>343</v>
      </c>
      <c r="B77" s="11" t="s">
        <v>1347</v>
      </c>
      <c r="C77" s="12">
        <v>2</v>
      </c>
      <c r="D77" s="21">
        <v>1</v>
      </c>
      <c r="E77" s="22">
        <v>2</v>
      </c>
      <c r="F77" s="16"/>
      <c r="G77" s="16"/>
    </row>
    <row r="78" spans="1:7" x14ac:dyDescent="0.25">
      <c r="A78" s="11" t="s">
        <v>345</v>
      </c>
      <c r="B78" s="11" t="s">
        <v>1347</v>
      </c>
      <c r="C78" s="12">
        <v>2</v>
      </c>
      <c r="D78" s="21">
        <v>1</v>
      </c>
      <c r="E78" s="22">
        <v>2</v>
      </c>
      <c r="F78" s="16"/>
      <c r="G78" s="16"/>
    </row>
    <row r="79" spans="1:7" x14ac:dyDescent="0.25">
      <c r="A79" s="11" t="s">
        <v>346</v>
      </c>
      <c r="B79" s="11" t="s">
        <v>1347</v>
      </c>
      <c r="C79" s="12">
        <v>7</v>
      </c>
      <c r="D79" s="21">
        <v>1</v>
      </c>
      <c r="E79" s="22">
        <v>7</v>
      </c>
      <c r="F79" s="16"/>
      <c r="G79" s="16"/>
    </row>
    <row r="80" spans="1:7" x14ac:dyDescent="0.25">
      <c r="A80" s="11" t="s">
        <v>1342</v>
      </c>
      <c r="B80" s="11" t="s">
        <v>1297</v>
      </c>
      <c r="C80" s="12">
        <v>2</v>
      </c>
      <c r="D80" s="21">
        <v>55.5</v>
      </c>
      <c r="E80" s="22">
        <v>111</v>
      </c>
      <c r="F80" s="16"/>
      <c r="G80" s="16"/>
    </row>
    <row r="81" spans="1:7" x14ac:dyDescent="0.25">
      <c r="A81" s="11" t="s">
        <v>1343</v>
      </c>
      <c r="B81" s="11" t="s">
        <v>1297</v>
      </c>
      <c r="C81" s="12">
        <v>1</v>
      </c>
      <c r="D81" s="21">
        <v>2220</v>
      </c>
      <c r="E81" s="22">
        <v>2220</v>
      </c>
      <c r="F81" s="16"/>
      <c r="G81" s="16"/>
    </row>
    <row r="82" spans="1:7" x14ac:dyDescent="0.25">
      <c r="A82" s="11" t="s">
        <v>347</v>
      </c>
      <c r="B82" s="11" t="s">
        <v>1347</v>
      </c>
      <c r="C82" s="12">
        <v>2</v>
      </c>
      <c r="D82" s="21">
        <v>229.4</v>
      </c>
      <c r="E82" s="22">
        <v>458.79</v>
      </c>
      <c r="F82" s="16"/>
      <c r="G82" s="16"/>
    </row>
    <row r="83" spans="1:7" x14ac:dyDescent="0.25">
      <c r="A83" s="11" t="s">
        <v>1344</v>
      </c>
      <c r="B83" s="11" t="s">
        <v>1297</v>
      </c>
      <c r="C83" s="12">
        <v>1</v>
      </c>
      <c r="D83" s="21">
        <v>140</v>
      </c>
      <c r="E83" s="22">
        <v>140</v>
      </c>
      <c r="F83" s="16"/>
      <c r="G83" s="16"/>
    </row>
    <row r="84" spans="1:7" x14ac:dyDescent="0.25">
      <c r="A84" s="11" t="s">
        <v>1345</v>
      </c>
      <c r="B84" s="11" t="s">
        <v>1297</v>
      </c>
      <c r="C84" s="12">
        <v>2</v>
      </c>
      <c r="D84" s="21">
        <v>87.5</v>
      </c>
      <c r="E84" s="22">
        <v>175</v>
      </c>
      <c r="F84" s="16"/>
      <c r="G84" s="16"/>
    </row>
    <row r="85" spans="1:7" x14ac:dyDescent="0.25">
      <c r="A85" s="11" t="s">
        <v>348</v>
      </c>
      <c r="B85" s="11" t="s">
        <v>1347</v>
      </c>
      <c r="C85" s="12">
        <v>3</v>
      </c>
      <c r="D85" s="21">
        <v>35.6</v>
      </c>
      <c r="E85" s="22">
        <v>106.79</v>
      </c>
      <c r="F85" s="16"/>
      <c r="G85" s="16"/>
    </row>
  </sheetData>
  <autoFilter ref="A2:E2">
    <sortState ref="A3:E85">
      <sortCondition ref="A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workbookViewId="0">
      <selection activeCell="A2" sqref="A2"/>
    </sheetView>
  </sheetViews>
  <sheetFormatPr defaultRowHeight="15" x14ac:dyDescent="0.25"/>
  <cols>
    <col min="1" max="1" width="29.140625" bestFit="1" customWidth="1"/>
    <col min="2" max="2" width="16" bestFit="1" customWidth="1"/>
    <col min="3" max="3" width="8.140625" bestFit="1" customWidth="1"/>
    <col min="4" max="4" width="9.85546875" bestFit="1" customWidth="1"/>
    <col min="5" max="5" width="12.5703125" bestFit="1" customWidth="1"/>
  </cols>
  <sheetData>
    <row r="1" spans="1:5" ht="15.75" x14ac:dyDescent="0.25">
      <c r="A1" s="58" t="s">
        <v>349</v>
      </c>
      <c r="B1" s="58"/>
      <c r="C1" s="58"/>
      <c r="D1" s="58"/>
      <c r="E1" s="58"/>
    </row>
    <row r="2" spans="1:5" x14ac:dyDescent="0.25">
      <c r="A2" s="9" t="s">
        <v>2133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350</v>
      </c>
      <c r="B3" s="11" t="s">
        <v>1348</v>
      </c>
      <c r="C3" s="12">
        <v>39</v>
      </c>
      <c r="D3" s="16">
        <v>462</v>
      </c>
      <c r="E3" s="16">
        <f>D3*0.3</f>
        <v>138.6</v>
      </c>
    </row>
    <row r="4" spans="1:5" x14ac:dyDescent="0.25">
      <c r="A4" s="11" t="s">
        <v>351</v>
      </c>
      <c r="B4" s="11" t="s">
        <v>1261</v>
      </c>
      <c r="C4" s="12">
        <v>1</v>
      </c>
      <c r="D4" s="16">
        <v>3942</v>
      </c>
      <c r="E4" s="16">
        <f>D4*0.4</f>
        <v>1576.8000000000002</v>
      </c>
    </row>
    <row r="5" spans="1:5" x14ac:dyDescent="0.25">
      <c r="A5" s="11" t="s">
        <v>352</v>
      </c>
      <c r="B5" s="11" t="s">
        <v>1261</v>
      </c>
      <c r="C5" s="12">
        <v>1</v>
      </c>
      <c r="D5" s="16">
        <v>3942</v>
      </c>
      <c r="E5" s="16">
        <f>D5*0.4</f>
        <v>1576.8000000000002</v>
      </c>
    </row>
    <row r="6" spans="1:5" x14ac:dyDescent="0.25">
      <c r="A6" s="11" t="s">
        <v>353</v>
      </c>
      <c r="B6" s="11" t="s">
        <v>1348</v>
      </c>
      <c r="C6" s="12">
        <v>5</v>
      </c>
      <c r="D6" s="16">
        <v>5785</v>
      </c>
      <c r="E6" s="16">
        <f t="shared" ref="E6:E67" si="0">D6*0.3</f>
        <v>1735.5</v>
      </c>
    </row>
    <row r="7" spans="1:5" x14ac:dyDescent="0.25">
      <c r="A7" s="11" t="s">
        <v>1349</v>
      </c>
      <c r="B7" s="11" t="s">
        <v>1348</v>
      </c>
      <c r="C7" s="12">
        <v>11</v>
      </c>
      <c r="D7" s="16">
        <v>2762</v>
      </c>
      <c r="E7" s="16">
        <f t="shared" si="0"/>
        <v>828.6</v>
      </c>
    </row>
    <row r="8" spans="1:5" x14ac:dyDescent="0.25">
      <c r="A8" s="11" t="s">
        <v>354</v>
      </c>
      <c r="B8" s="11" t="s">
        <v>1348</v>
      </c>
      <c r="C8" s="12">
        <v>3</v>
      </c>
      <c r="D8" s="16">
        <v>2500</v>
      </c>
      <c r="E8" s="16">
        <f t="shared" si="0"/>
        <v>750</v>
      </c>
    </row>
    <row r="9" spans="1:5" x14ac:dyDescent="0.25">
      <c r="A9" s="11" t="s">
        <v>1350</v>
      </c>
      <c r="B9" s="11" t="s">
        <v>1348</v>
      </c>
      <c r="C9" s="12">
        <v>2</v>
      </c>
      <c r="D9" s="16">
        <v>6801</v>
      </c>
      <c r="E9" s="16">
        <f t="shared" si="0"/>
        <v>2040.3</v>
      </c>
    </row>
    <row r="10" spans="1:5" x14ac:dyDescent="0.25">
      <c r="A10" s="11" t="s">
        <v>1351</v>
      </c>
      <c r="B10" s="11" t="s">
        <v>1348</v>
      </c>
      <c r="C10" s="12">
        <v>1</v>
      </c>
      <c r="D10" s="16">
        <v>6801</v>
      </c>
      <c r="E10" s="16">
        <f t="shared" si="0"/>
        <v>2040.3</v>
      </c>
    </row>
    <row r="11" spans="1:5" x14ac:dyDescent="0.25">
      <c r="A11" s="11" t="s">
        <v>1352</v>
      </c>
      <c r="B11" s="11" t="s">
        <v>1348</v>
      </c>
      <c r="C11" s="12">
        <v>2</v>
      </c>
      <c r="D11" s="16">
        <v>6801</v>
      </c>
      <c r="E11" s="16">
        <f t="shared" si="0"/>
        <v>2040.3</v>
      </c>
    </row>
    <row r="12" spans="1:5" x14ac:dyDescent="0.25">
      <c r="A12" s="11" t="s">
        <v>1353</v>
      </c>
      <c r="B12" s="11" t="s">
        <v>1348</v>
      </c>
      <c r="C12" s="12">
        <v>1</v>
      </c>
      <c r="D12" s="16">
        <v>9775</v>
      </c>
      <c r="E12" s="16">
        <f t="shared" si="0"/>
        <v>2932.5</v>
      </c>
    </row>
    <row r="13" spans="1:5" x14ac:dyDescent="0.25">
      <c r="A13" s="11" t="s">
        <v>1354</v>
      </c>
      <c r="B13" s="11" t="s">
        <v>1348</v>
      </c>
      <c r="C13" s="12">
        <v>5</v>
      </c>
      <c r="D13" s="16">
        <v>934</v>
      </c>
      <c r="E13" s="16">
        <f t="shared" si="0"/>
        <v>280.2</v>
      </c>
    </row>
    <row r="14" spans="1:5" x14ac:dyDescent="0.25">
      <c r="A14" s="11" t="s">
        <v>1355</v>
      </c>
      <c r="B14" s="11" t="s">
        <v>1348</v>
      </c>
      <c r="C14" s="23">
        <v>8</v>
      </c>
      <c r="D14" s="16">
        <f>934*2</f>
        <v>1868</v>
      </c>
      <c r="E14" s="16">
        <f t="shared" si="0"/>
        <v>560.4</v>
      </c>
    </row>
    <row r="15" spans="1:5" x14ac:dyDescent="0.25">
      <c r="A15" s="11" t="s">
        <v>1356</v>
      </c>
      <c r="B15" s="11" t="s">
        <v>1348</v>
      </c>
      <c r="C15" s="12">
        <v>7</v>
      </c>
      <c r="D15" s="16">
        <v>1633</v>
      </c>
      <c r="E15" s="16">
        <f t="shared" si="0"/>
        <v>489.9</v>
      </c>
    </row>
    <row r="16" spans="1:5" x14ac:dyDescent="0.25">
      <c r="A16" s="11" t="s">
        <v>1357</v>
      </c>
      <c r="B16" s="11" t="s">
        <v>1348</v>
      </c>
      <c r="C16" s="12">
        <v>37</v>
      </c>
      <c r="D16" s="16">
        <v>709</v>
      </c>
      <c r="E16" s="16">
        <f t="shared" si="0"/>
        <v>212.7</v>
      </c>
    </row>
    <row r="17" spans="1:5" x14ac:dyDescent="0.25">
      <c r="A17" s="11" t="s">
        <v>1358</v>
      </c>
      <c r="B17" s="11" t="s">
        <v>1348</v>
      </c>
      <c r="C17" s="12">
        <v>10</v>
      </c>
      <c r="D17" s="16">
        <v>709</v>
      </c>
      <c r="E17" s="16">
        <f t="shared" si="0"/>
        <v>212.7</v>
      </c>
    </row>
    <row r="18" spans="1:5" x14ac:dyDescent="0.25">
      <c r="A18" s="11" t="s">
        <v>1359</v>
      </c>
      <c r="B18" s="11" t="s">
        <v>1348</v>
      </c>
      <c r="C18" s="12">
        <v>1</v>
      </c>
      <c r="D18" s="16">
        <v>9425</v>
      </c>
      <c r="E18" s="16">
        <f t="shared" si="0"/>
        <v>2827.5</v>
      </c>
    </row>
    <row r="19" spans="1:5" x14ac:dyDescent="0.25">
      <c r="A19" s="11" t="s">
        <v>1360</v>
      </c>
      <c r="B19" s="11" t="s">
        <v>1348</v>
      </c>
      <c r="C19" s="12">
        <v>3</v>
      </c>
      <c r="D19" s="16">
        <v>5664</v>
      </c>
      <c r="E19" s="16">
        <f t="shared" si="0"/>
        <v>1699.2</v>
      </c>
    </row>
    <row r="20" spans="1:5" x14ac:dyDescent="0.25">
      <c r="A20" s="11" t="s">
        <v>1361</v>
      </c>
      <c r="B20" s="11" t="s">
        <v>1348</v>
      </c>
      <c r="C20" s="12">
        <v>25</v>
      </c>
      <c r="D20" s="16">
        <v>754</v>
      </c>
      <c r="E20" s="16">
        <f t="shared" si="0"/>
        <v>226.2</v>
      </c>
    </row>
    <row r="21" spans="1:5" x14ac:dyDescent="0.25">
      <c r="A21" s="11" t="s">
        <v>1362</v>
      </c>
      <c r="B21" s="11" t="s">
        <v>1348</v>
      </c>
      <c r="C21" s="12">
        <v>53</v>
      </c>
      <c r="D21" s="16">
        <v>371</v>
      </c>
      <c r="E21" s="16">
        <f t="shared" si="0"/>
        <v>111.3</v>
      </c>
    </row>
    <row r="22" spans="1:5" x14ac:dyDescent="0.25">
      <c r="A22" s="11" t="s">
        <v>1363</v>
      </c>
      <c r="B22" s="11" t="s">
        <v>1364</v>
      </c>
      <c r="C22" s="12">
        <v>1</v>
      </c>
      <c r="D22" s="16">
        <v>650</v>
      </c>
      <c r="E22" s="16">
        <f>D22*0.15</f>
        <v>97.5</v>
      </c>
    </row>
    <row r="23" spans="1:5" x14ac:dyDescent="0.25">
      <c r="A23" s="11" t="s">
        <v>1365</v>
      </c>
      <c r="B23" s="11" t="s">
        <v>1348</v>
      </c>
      <c r="C23" s="12">
        <v>4</v>
      </c>
      <c r="D23" s="16">
        <v>318</v>
      </c>
      <c r="E23" s="16">
        <f t="shared" si="0"/>
        <v>95.399999999999991</v>
      </c>
    </row>
    <row r="24" spans="1:5" x14ac:dyDescent="0.25">
      <c r="A24" s="11" t="s">
        <v>1363</v>
      </c>
      <c r="B24" s="11" t="s">
        <v>1348</v>
      </c>
      <c r="C24" s="12">
        <v>118</v>
      </c>
      <c r="D24" s="16">
        <v>650</v>
      </c>
      <c r="E24" s="16">
        <f t="shared" si="0"/>
        <v>195</v>
      </c>
    </row>
    <row r="25" spans="1:5" x14ac:dyDescent="0.25">
      <c r="A25" s="11" t="s">
        <v>1366</v>
      </c>
      <c r="B25" s="11" t="s">
        <v>1272</v>
      </c>
      <c r="C25" s="25">
        <v>1</v>
      </c>
      <c r="D25" s="16">
        <f>318*3</f>
        <v>954</v>
      </c>
      <c r="E25" s="16">
        <f>D25*0.45</f>
        <v>429.3</v>
      </c>
    </row>
    <row r="26" spans="1:5" x14ac:dyDescent="0.25">
      <c r="A26" s="11" t="s">
        <v>1367</v>
      </c>
      <c r="B26" s="11" t="s">
        <v>1348</v>
      </c>
      <c r="C26" s="12">
        <v>2</v>
      </c>
      <c r="D26" s="16">
        <v>660</v>
      </c>
      <c r="E26" s="16">
        <f t="shared" si="0"/>
        <v>198</v>
      </c>
    </row>
    <row r="27" spans="1:5" x14ac:dyDescent="0.25">
      <c r="A27" s="11" t="s">
        <v>1368</v>
      </c>
      <c r="B27" s="11" t="s">
        <v>1348</v>
      </c>
      <c r="C27" s="12">
        <v>15</v>
      </c>
      <c r="D27" s="16">
        <v>520</v>
      </c>
      <c r="E27" s="16">
        <f t="shared" si="0"/>
        <v>156</v>
      </c>
    </row>
    <row r="28" spans="1:5" x14ac:dyDescent="0.25">
      <c r="A28" s="11" t="s">
        <v>1369</v>
      </c>
      <c r="B28" s="11" t="s">
        <v>1348</v>
      </c>
      <c r="C28" s="25">
        <v>3</v>
      </c>
      <c r="D28" s="16">
        <v>1193</v>
      </c>
      <c r="E28" s="16">
        <f t="shared" si="0"/>
        <v>357.9</v>
      </c>
    </row>
    <row r="29" spans="1:5" x14ac:dyDescent="0.25">
      <c r="A29" s="11" t="s">
        <v>1371</v>
      </c>
      <c r="B29" s="11" t="s">
        <v>1348</v>
      </c>
      <c r="C29" s="12">
        <v>10</v>
      </c>
      <c r="D29" s="16">
        <v>318</v>
      </c>
      <c r="E29" s="16">
        <f t="shared" si="0"/>
        <v>95.399999999999991</v>
      </c>
    </row>
    <row r="30" spans="1:5" x14ac:dyDescent="0.25">
      <c r="A30" s="11" t="s">
        <v>1370</v>
      </c>
      <c r="B30" s="11" t="s">
        <v>1348</v>
      </c>
      <c r="C30" s="12">
        <v>30</v>
      </c>
      <c r="D30" s="16">
        <v>650</v>
      </c>
      <c r="E30" s="16">
        <f t="shared" si="0"/>
        <v>195</v>
      </c>
    </row>
    <row r="31" spans="1:5" x14ac:dyDescent="0.25">
      <c r="A31" s="11" t="s">
        <v>1372</v>
      </c>
      <c r="B31" s="11" t="s">
        <v>1348</v>
      </c>
      <c r="C31" s="12">
        <v>1</v>
      </c>
      <c r="D31" s="16">
        <v>8013</v>
      </c>
      <c r="E31" s="16">
        <f t="shared" si="0"/>
        <v>2403.9</v>
      </c>
    </row>
    <row r="32" spans="1:5" x14ac:dyDescent="0.25">
      <c r="A32" s="11" t="s">
        <v>1373</v>
      </c>
      <c r="B32" s="11" t="s">
        <v>1348</v>
      </c>
      <c r="C32" s="23">
        <v>1</v>
      </c>
      <c r="D32" s="16">
        <f>1.25*2*488</f>
        <v>1220</v>
      </c>
      <c r="E32" s="16">
        <f t="shared" si="0"/>
        <v>366</v>
      </c>
    </row>
    <row r="33" spans="1:5" x14ac:dyDescent="0.25">
      <c r="A33" s="11" t="s">
        <v>1990</v>
      </c>
      <c r="B33" s="11" t="s">
        <v>1348</v>
      </c>
      <c r="C33" s="12">
        <v>1</v>
      </c>
      <c r="D33" s="16">
        <v>307</v>
      </c>
      <c r="E33" s="16">
        <f t="shared" si="0"/>
        <v>92.1</v>
      </c>
    </row>
    <row r="34" spans="1:5" x14ac:dyDescent="0.25">
      <c r="A34" s="11" t="s">
        <v>1374</v>
      </c>
      <c r="B34" s="11" t="s">
        <v>1348</v>
      </c>
      <c r="C34" s="12">
        <v>5</v>
      </c>
      <c r="D34" s="16">
        <v>418</v>
      </c>
      <c r="E34" s="16">
        <f t="shared" si="0"/>
        <v>125.39999999999999</v>
      </c>
    </row>
    <row r="35" spans="1:5" x14ac:dyDescent="0.25">
      <c r="A35" s="11" t="s">
        <v>1375</v>
      </c>
      <c r="B35" s="11" t="s">
        <v>1272</v>
      </c>
      <c r="C35" s="12">
        <v>1</v>
      </c>
      <c r="D35" s="16">
        <v>13261</v>
      </c>
      <c r="E35" s="16">
        <f>D35*0.45</f>
        <v>5967.45</v>
      </c>
    </row>
    <row r="36" spans="1:5" x14ac:dyDescent="0.25">
      <c r="A36" s="11" t="s">
        <v>1376</v>
      </c>
      <c r="B36" s="11" t="s">
        <v>1348</v>
      </c>
      <c r="C36" s="12">
        <v>1</v>
      </c>
      <c r="D36" s="16">
        <v>19927</v>
      </c>
      <c r="E36" s="16">
        <f t="shared" si="0"/>
        <v>5978.0999999999995</v>
      </c>
    </row>
    <row r="37" spans="1:5" x14ac:dyDescent="0.25">
      <c r="A37" s="11" t="s">
        <v>1377</v>
      </c>
      <c r="B37" s="11" t="s">
        <v>1348</v>
      </c>
      <c r="C37" s="12">
        <v>1</v>
      </c>
      <c r="D37" s="16">
        <v>19927</v>
      </c>
      <c r="E37" s="16">
        <f t="shared" si="0"/>
        <v>5978.0999999999995</v>
      </c>
    </row>
    <row r="38" spans="1:5" x14ac:dyDescent="0.25">
      <c r="A38" s="11" t="s">
        <v>1378</v>
      </c>
      <c r="B38" s="11" t="s">
        <v>1348</v>
      </c>
      <c r="C38" s="12">
        <v>1</v>
      </c>
      <c r="D38" s="16">
        <v>4780</v>
      </c>
      <c r="E38" s="16">
        <f t="shared" si="0"/>
        <v>1434</v>
      </c>
    </row>
    <row r="39" spans="1:5" x14ac:dyDescent="0.25">
      <c r="A39" s="11" t="s">
        <v>1379</v>
      </c>
      <c r="B39" s="11" t="s">
        <v>1348</v>
      </c>
      <c r="C39" s="12">
        <v>65</v>
      </c>
      <c r="D39" s="16">
        <v>610</v>
      </c>
      <c r="E39" s="16">
        <f t="shared" si="0"/>
        <v>183</v>
      </c>
    </row>
    <row r="40" spans="1:5" x14ac:dyDescent="0.25">
      <c r="A40" s="11" t="s">
        <v>1380</v>
      </c>
      <c r="B40" s="11" t="s">
        <v>1348</v>
      </c>
      <c r="C40" s="12">
        <v>38</v>
      </c>
      <c r="D40" s="16">
        <v>307</v>
      </c>
      <c r="E40" s="16">
        <f t="shared" si="0"/>
        <v>92.1</v>
      </c>
    </row>
    <row r="41" spans="1:5" x14ac:dyDescent="0.25">
      <c r="A41" s="11" t="s">
        <v>1381</v>
      </c>
      <c r="B41" s="11" t="s">
        <v>1348</v>
      </c>
      <c r="C41" s="12">
        <v>3</v>
      </c>
      <c r="D41" s="16">
        <v>427</v>
      </c>
      <c r="E41" s="16">
        <f t="shared" si="0"/>
        <v>128.1</v>
      </c>
    </row>
    <row r="42" spans="1:5" x14ac:dyDescent="0.25">
      <c r="A42" s="11" t="s">
        <v>1382</v>
      </c>
      <c r="B42" s="11" t="s">
        <v>1348</v>
      </c>
      <c r="C42" s="12">
        <v>2</v>
      </c>
      <c r="D42" s="16">
        <v>307</v>
      </c>
      <c r="E42" s="16">
        <f t="shared" si="0"/>
        <v>92.1</v>
      </c>
    </row>
    <row r="43" spans="1:5" x14ac:dyDescent="0.25">
      <c r="A43" s="11" t="s">
        <v>1383</v>
      </c>
      <c r="B43" s="11" t="s">
        <v>1348</v>
      </c>
      <c r="C43" s="12">
        <v>1</v>
      </c>
      <c r="D43" s="16">
        <v>580</v>
      </c>
      <c r="E43" s="16">
        <f t="shared" si="0"/>
        <v>174</v>
      </c>
    </row>
    <row r="44" spans="1:5" x14ac:dyDescent="0.25">
      <c r="A44" s="11" t="s">
        <v>1384</v>
      </c>
      <c r="B44" s="11" t="s">
        <v>1348</v>
      </c>
      <c r="C44" s="25">
        <v>10</v>
      </c>
      <c r="D44" s="16">
        <f>3*307</f>
        <v>921</v>
      </c>
      <c r="E44" s="16">
        <f t="shared" si="0"/>
        <v>276.3</v>
      </c>
    </row>
    <row r="45" spans="1:5" x14ac:dyDescent="0.25">
      <c r="A45" s="11" t="s">
        <v>1385</v>
      </c>
      <c r="B45" s="11" t="s">
        <v>1348</v>
      </c>
      <c r="C45" s="12">
        <v>110</v>
      </c>
      <c r="D45" s="16">
        <v>610</v>
      </c>
      <c r="E45" s="16">
        <f t="shared" si="0"/>
        <v>183</v>
      </c>
    </row>
    <row r="46" spans="1:5" x14ac:dyDescent="0.25">
      <c r="A46" s="11" t="s">
        <v>1386</v>
      </c>
      <c r="B46" s="11" t="s">
        <v>1348</v>
      </c>
      <c r="C46" s="12">
        <v>14</v>
      </c>
      <c r="D46" s="16">
        <v>1545</v>
      </c>
      <c r="E46" s="16">
        <f t="shared" si="0"/>
        <v>463.5</v>
      </c>
    </row>
    <row r="47" spans="1:5" x14ac:dyDescent="0.25">
      <c r="A47" s="11" t="s">
        <v>1387</v>
      </c>
      <c r="B47" s="11" t="s">
        <v>1348</v>
      </c>
      <c r="C47" s="12">
        <v>47</v>
      </c>
      <c r="D47" s="16">
        <v>1820</v>
      </c>
      <c r="E47" s="16">
        <f t="shared" si="0"/>
        <v>546</v>
      </c>
    </row>
    <row r="48" spans="1:5" x14ac:dyDescent="0.25">
      <c r="A48" s="11" t="s">
        <v>1388</v>
      </c>
      <c r="B48" s="11" t="s">
        <v>1348</v>
      </c>
      <c r="C48" s="12">
        <v>11</v>
      </c>
      <c r="D48" s="16">
        <v>3247</v>
      </c>
      <c r="E48" s="16">
        <f t="shared" si="0"/>
        <v>974.09999999999991</v>
      </c>
    </row>
    <row r="49" spans="1:5" x14ac:dyDescent="0.25">
      <c r="A49" s="11" t="s">
        <v>1389</v>
      </c>
      <c r="B49" s="11" t="s">
        <v>1261</v>
      </c>
      <c r="C49" s="23">
        <v>1</v>
      </c>
      <c r="D49" s="16">
        <f>2*3328</f>
        <v>6656</v>
      </c>
      <c r="E49" s="16">
        <f>D49*0.4</f>
        <v>2662.4</v>
      </c>
    </row>
    <row r="50" spans="1:5" x14ac:dyDescent="0.25">
      <c r="A50" s="11" t="s">
        <v>1390</v>
      </c>
      <c r="B50" s="11" t="s">
        <v>1348</v>
      </c>
      <c r="C50" s="12">
        <v>1</v>
      </c>
      <c r="D50" s="16">
        <v>15445</v>
      </c>
      <c r="E50" s="16">
        <f t="shared" si="0"/>
        <v>4633.5</v>
      </c>
    </row>
    <row r="51" spans="1:5" x14ac:dyDescent="0.25">
      <c r="A51" s="11" t="s">
        <v>1391</v>
      </c>
      <c r="B51" s="11" t="s">
        <v>1348</v>
      </c>
      <c r="C51" s="12">
        <v>6</v>
      </c>
      <c r="D51" s="16">
        <v>3247</v>
      </c>
      <c r="E51" s="16">
        <f t="shared" si="0"/>
        <v>974.09999999999991</v>
      </c>
    </row>
    <row r="52" spans="1:5" x14ac:dyDescent="0.25">
      <c r="A52" s="11" t="s">
        <v>1392</v>
      </c>
      <c r="B52" s="11" t="s">
        <v>1348</v>
      </c>
      <c r="C52" s="12">
        <v>9</v>
      </c>
      <c r="D52" s="16">
        <v>710</v>
      </c>
      <c r="E52" s="16">
        <f t="shared" si="0"/>
        <v>213</v>
      </c>
    </row>
    <row r="53" spans="1:5" x14ac:dyDescent="0.25">
      <c r="A53" s="11" t="s">
        <v>1393</v>
      </c>
      <c r="B53" s="11" t="s">
        <v>1394</v>
      </c>
      <c r="C53" s="25">
        <v>1</v>
      </c>
      <c r="D53" s="16">
        <f>2*1120</f>
        <v>2240</v>
      </c>
      <c r="E53" s="16">
        <f>D53*0.4</f>
        <v>896</v>
      </c>
    </row>
    <row r="54" spans="1:5" x14ac:dyDescent="0.25">
      <c r="A54" s="11" t="s">
        <v>1395</v>
      </c>
      <c r="B54" s="11" t="s">
        <v>1348</v>
      </c>
      <c r="C54" s="12">
        <v>1</v>
      </c>
      <c r="D54" s="16">
        <v>1120</v>
      </c>
      <c r="E54" s="16">
        <f t="shared" si="0"/>
        <v>336</v>
      </c>
    </row>
    <row r="55" spans="1:5" x14ac:dyDescent="0.25">
      <c r="A55" s="11" t="s">
        <v>1396</v>
      </c>
      <c r="B55" s="11" t="s">
        <v>1348</v>
      </c>
      <c r="C55" s="23">
        <v>1</v>
      </c>
      <c r="D55" s="16">
        <v>3090</v>
      </c>
      <c r="E55" s="16">
        <f t="shared" si="0"/>
        <v>927</v>
      </c>
    </row>
    <row r="56" spans="1:5" x14ac:dyDescent="0.25">
      <c r="A56" s="11" t="s">
        <v>1397</v>
      </c>
      <c r="B56" s="11" t="s">
        <v>1348</v>
      </c>
      <c r="C56" s="12">
        <v>4</v>
      </c>
      <c r="D56" s="16">
        <v>710</v>
      </c>
      <c r="E56" s="16">
        <f t="shared" si="0"/>
        <v>213</v>
      </c>
    </row>
    <row r="57" spans="1:5" x14ac:dyDescent="0.25">
      <c r="A57" s="11" t="s">
        <v>1398</v>
      </c>
      <c r="B57" s="11" t="s">
        <v>1272</v>
      </c>
      <c r="C57" s="12">
        <v>1</v>
      </c>
      <c r="D57" s="16">
        <v>938</v>
      </c>
      <c r="E57" s="16">
        <f>D57*0.45</f>
        <v>422.1</v>
      </c>
    </row>
    <row r="58" spans="1:5" x14ac:dyDescent="0.25">
      <c r="A58" s="11" t="s">
        <v>1399</v>
      </c>
      <c r="B58" s="11" t="s">
        <v>1348</v>
      </c>
      <c r="C58" s="12">
        <v>2</v>
      </c>
      <c r="D58" s="16">
        <v>438</v>
      </c>
      <c r="E58" s="16">
        <f t="shared" si="0"/>
        <v>131.4</v>
      </c>
    </row>
    <row r="59" spans="1:5" x14ac:dyDescent="0.25">
      <c r="A59" s="11" t="s">
        <v>1400</v>
      </c>
      <c r="B59" s="11" t="s">
        <v>1348</v>
      </c>
      <c r="C59" s="12">
        <v>3</v>
      </c>
      <c r="D59" s="16">
        <v>438</v>
      </c>
      <c r="E59" s="16">
        <f t="shared" si="0"/>
        <v>131.4</v>
      </c>
    </row>
    <row r="60" spans="1:5" x14ac:dyDescent="0.25">
      <c r="A60" s="11" t="s">
        <v>1401</v>
      </c>
      <c r="B60" s="11" t="s">
        <v>1348</v>
      </c>
      <c r="C60" s="12">
        <v>27</v>
      </c>
      <c r="D60" s="16">
        <v>710</v>
      </c>
      <c r="E60" s="16">
        <f t="shared" si="0"/>
        <v>213</v>
      </c>
    </row>
    <row r="61" spans="1:5" x14ac:dyDescent="0.25">
      <c r="A61" s="11" t="s">
        <v>1402</v>
      </c>
      <c r="B61" s="11" t="s">
        <v>1348</v>
      </c>
      <c r="C61" s="12">
        <v>1</v>
      </c>
      <c r="D61" s="16">
        <v>360</v>
      </c>
      <c r="E61" s="16">
        <f t="shared" si="0"/>
        <v>108</v>
      </c>
    </row>
    <row r="62" spans="1:5" x14ac:dyDescent="0.25">
      <c r="A62" s="11" t="s">
        <v>1403</v>
      </c>
      <c r="B62" s="11" t="s">
        <v>1348</v>
      </c>
      <c r="C62" s="12">
        <v>3</v>
      </c>
      <c r="D62" s="16">
        <v>360</v>
      </c>
      <c r="E62" s="16">
        <f t="shared" si="0"/>
        <v>108</v>
      </c>
    </row>
    <row r="63" spans="1:5" x14ac:dyDescent="0.25">
      <c r="A63" s="11" t="s">
        <v>355</v>
      </c>
      <c r="B63" s="11" t="s">
        <v>1348</v>
      </c>
      <c r="C63" s="12">
        <v>2</v>
      </c>
      <c r="D63" s="16">
        <v>492</v>
      </c>
      <c r="E63" s="16">
        <f t="shared" si="0"/>
        <v>147.6</v>
      </c>
    </row>
    <row r="64" spans="1:5" x14ac:dyDescent="0.25">
      <c r="A64" s="11" t="s">
        <v>1404</v>
      </c>
      <c r="B64" s="11" t="s">
        <v>1348</v>
      </c>
      <c r="C64" s="12">
        <v>1</v>
      </c>
      <c r="D64" s="16">
        <v>748</v>
      </c>
      <c r="E64" s="16">
        <f t="shared" si="0"/>
        <v>224.4</v>
      </c>
    </row>
    <row r="65" spans="1:5" x14ac:dyDescent="0.25">
      <c r="A65" s="11" t="s">
        <v>1405</v>
      </c>
      <c r="B65" s="11" t="s">
        <v>1348</v>
      </c>
      <c r="C65" s="12">
        <v>2</v>
      </c>
      <c r="D65" s="16">
        <v>360</v>
      </c>
      <c r="E65" s="16">
        <f t="shared" si="0"/>
        <v>108</v>
      </c>
    </row>
    <row r="66" spans="1:5" x14ac:dyDescent="0.25">
      <c r="A66" s="11" t="s">
        <v>355</v>
      </c>
      <c r="B66" s="11" t="s">
        <v>1348</v>
      </c>
      <c r="C66" s="12">
        <v>18</v>
      </c>
      <c r="D66" s="16">
        <v>492</v>
      </c>
      <c r="E66" s="16">
        <f t="shared" si="0"/>
        <v>147.6</v>
      </c>
    </row>
    <row r="67" spans="1:5" x14ac:dyDescent="0.25">
      <c r="A67" s="11" t="s">
        <v>1406</v>
      </c>
      <c r="B67" s="11" t="s">
        <v>1348</v>
      </c>
      <c r="C67" s="12">
        <v>4</v>
      </c>
      <c r="D67" s="16">
        <v>492</v>
      </c>
      <c r="E67" s="16">
        <f t="shared" si="0"/>
        <v>147.6</v>
      </c>
    </row>
    <row r="68" spans="1:5" x14ac:dyDescent="0.25">
      <c r="A68" s="11" t="s">
        <v>1407</v>
      </c>
      <c r="B68" s="11" t="s">
        <v>1348</v>
      </c>
      <c r="C68" s="12">
        <v>1</v>
      </c>
      <c r="D68" s="16">
        <v>360</v>
      </c>
      <c r="E68" s="16">
        <f t="shared" ref="E68:E131" si="1">D68*0.3</f>
        <v>108</v>
      </c>
    </row>
    <row r="69" spans="1:5" x14ac:dyDescent="0.25">
      <c r="A69" s="11" t="s">
        <v>1408</v>
      </c>
      <c r="B69" s="11" t="s">
        <v>1348</v>
      </c>
      <c r="C69" s="12">
        <v>4</v>
      </c>
      <c r="D69" s="16">
        <v>710</v>
      </c>
      <c r="E69" s="16">
        <f t="shared" si="1"/>
        <v>213</v>
      </c>
    </row>
    <row r="70" spans="1:5" x14ac:dyDescent="0.25">
      <c r="A70" s="11" t="s">
        <v>1409</v>
      </c>
      <c r="B70" s="11" t="s">
        <v>1348</v>
      </c>
      <c r="C70" s="23">
        <v>2</v>
      </c>
      <c r="D70" s="16">
        <v>2856</v>
      </c>
      <c r="E70" s="16">
        <f t="shared" si="1"/>
        <v>856.8</v>
      </c>
    </row>
    <row r="71" spans="1:5" x14ac:dyDescent="0.25">
      <c r="A71" s="11" t="s">
        <v>1410</v>
      </c>
      <c r="B71" s="11" t="s">
        <v>1348</v>
      </c>
      <c r="C71" s="25">
        <v>1</v>
      </c>
      <c r="D71" s="16">
        <f>3*1428</f>
        <v>4284</v>
      </c>
      <c r="E71" s="16">
        <f t="shared" si="1"/>
        <v>1285.2</v>
      </c>
    </row>
    <row r="72" spans="1:5" x14ac:dyDescent="0.25">
      <c r="A72" s="11" t="s">
        <v>1411</v>
      </c>
      <c r="B72" s="11" t="s">
        <v>1348</v>
      </c>
      <c r="C72" s="12">
        <v>1</v>
      </c>
      <c r="D72" s="16">
        <v>1282</v>
      </c>
      <c r="E72" s="16">
        <f t="shared" si="1"/>
        <v>384.59999999999997</v>
      </c>
    </row>
    <row r="73" spans="1:5" x14ac:dyDescent="0.25">
      <c r="A73" s="11" t="s">
        <v>1412</v>
      </c>
      <c r="B73" s="11" t="s">
        <v>1348</v>
      </c>
      <c r="C73" s="12">
        <v>1</v>
      </c>
      <c r="D73" s="16">
        <v>2100</v>
      </c>
      <c r="E73" s="16">
        <f t="shared" si="1"/>
        <v>630</v>
      </c>
    </row>
    <row r="74" spans="1:5" x14ac:dyDescent="0.25">
      <c r="A74" s="11" t="s">
        <v>1413</v>
      </c>
      <c r="B74" s="11" t="s">
        <v>1348</v>
      </c>
      <c r="C74" s="25">
        <v>2</v>
      </c>
      <c r="D74" s="16">
        <v>2600</v>
      </c>
      <c r="E74" s="16">
        <f t="shared" si="1"/>
        <v>780</v>
      </c>
    </row>
    <row r="75" spans="1:5" x14ac:dyDescent="0.25">
      <c r="A75" s="11" t="s">
        <v>1414</v>
      </c>
      <c r="B75" s="11" t="s">
        <v>1348</v>
      </c>
      <c r="C75" s="12">
        <v>8</v>
      </c>
      <c r="D75" s="16">
        <v>1025</v>
      </c>
      <c r="E75" s="16">
        <f t="shared" si="1"/>
        <v>307.5</v>
      </c>
    </row>
    <row r="76" spans="1:5" x14ac:dyDescent="0.25">
      <c r="A76" s="11" t="s">
        <v>1415</v>
      </c>
      <c r="B76" s="11" t="s">
        <v>1348</v>
      </c>
      <c r="C76" s="12">
        <v>2</v>
      </c>
      <c r="D76" s="16">
        <v>1025</v>
      </c>
      <c r="E76" s="16">
        <f t="shared" si="1"/>
        <v>307.5</v>
      </c>
    </row>
    <row r="77" spans="1:5" x14ac:dyDescent="0.25">
      <c r="A77" s="11" t="s">
        <v>1416</v>
      </c>
      <c r="B77" s="11" t="s">
        <v>1348</v>
      </c>
      <c r="C77" s="12">
        <v>1</v>
      </c>
      <c r="D77" s="16">
        <v>1025</v>
      </c>
      <c r="E77" s="16">
        <f t="shared" si="1"/>
        <v>307.5</v>
      </c>
    </row>
    <row r="78" spans="1:5" x14ac:dyDescent="0.25">
      <c r="A78" s="11" t="s">
        <v>1417</v>
      </c>
      <c r="B78" s="11" t="s">
        <v>1348</v>
      </c>
      <c r="C78" s="12">
        <v>23</v>
      </c>
      <c r="D78" s="16">
        <v>704</v>
      </c>
      <c r="E78" s="16">
        <f t="shared" si="1"/>
        <v>211.2</v>
      </c>
    </row>
    <row r="79" spans="1:5" x14ac:dyDescent="0.25">
      <c r="A79" s="11" t="s">
        <v>1418</v>
      </c>
      <c r="B79" s="11" t="s">
        <v>1348</v>
      </c>
      <c r="C79" s="12">
        <v>29</v>
      </c>
      <c r="D79" s="16">
        <v>1410</v>
      </c>
      <c r="E79" s="16">
        <f t="shared" si="1"/>
        <v>423</v>
      </c>
    </row>
    <row r="80" spans="1:5" x14ac:dyDescent="0.25">
      <c r="A80" s="11" t="s">
        <v>1419</v>
      </c>
      <c r="B80" s="11" t="s">
        <v>1348</v>
      </c>
      <c r="C80" s="12">
        <v>2</v>
      </c>
      <c r="D80" s="16">
        <v>560</v>
      </c>
      <c r="E80" s="16">
        <f t="shared" si="1"/>
        <v>168</v>
      </c>
    </row>
    <row r="81" spans="1:5" x14ac:dyDescent="0.25">
      <c r="A81" s="11" t="s">
        <v>1420</v>
      </c>
      <c r="B81" s="11" t="s">
        <v>1348</v>
      </c>
      <c r="C81" s="12">
        <v>8</v>
      </c>
      <c r="D81" s="16">
        <v>560</v>
      </c>
      <c r="E81" s="16">
        <f t="shared" si="1"/>
        <v>168</v>
      </c>
    </row>
    <row r="82" spans="1:5" x14ac:dyDescent="0.25">
      <c r="A82" s="11" t="s">
        <v>356</v>
      </c>
      <c r="B82" s="11" t="s">
        <v>1364</v>
      </c>
      <c r="C82" s="12">
        <v>1</v>
      </c>
      <c r="D82" s="16">
        <v>560</v>
      </c>
      <c r="E82" s="16">
        <f>D82*0.2</f>
        <v>112</v>
      </c>
    </row>
    <row r="83" spans="1:5" x14ac:dyDescent="0.25">
      <c r="A83" s="11" t="s">
        <v>1421</v>
      </c>
      <c r="B83" s="11" t="s">
        <v>1348</v>
      </c>
      <c r="C83" s="12">
        <v>1</v>
      </c>
      <c r="D83" s="16">
        <v>2630</v>
      </c>
      <c r="E83" s="16">
        <f t="shared" si="1"/>
        <v>789</v>
      </c>
    </row>
    <row r="84" spans="1:5" x14ac:dyDescent="0.25">
      <c r="A84" s="11" t="s">
        <v>1422</v>
      </c>
      <c r="B84" s="11" t="s">
        <v>1348</v>
      </c>
      <c r="C84" s="12">
        <v>2</v>
      </c>
      <c r="D84" s="16">
        <v>2130</v>
      </c>
      <c r="E84" s="16">
        <f t="shared" si="1"/>
        <v>639</v>
      </c>
    </row>
    <row r="85" spans="1:5" x14ac:dyDescent="0.25">
      <c r="A85" s="11" t="s">
        <v>1423</v>
      </c>
      <c r="B85" s="11" t="s">
        <v>1348</v>
      </c>
      <c r="C85" s="23">
        <v>5</v>
      </c>
      <c r="D85" s="16">
        <f>2*3127</f>
        <v>6254</v>
      </c>
      <c r="E85" s="16">
        <f t="shared" si="1"/>
        <v>1876.1999999999998</v>
      </c>
    </row>
    <row r="86" spans="1:5" x14ac:dyDescent="0.25">
      <c r="A86" s="11" t="s">
        <v>1424</v>
      </c>
      <c r="B86" s="11" t="s">
        <v>1348</v>
      </c>
      <c r="C86" s="12">
        <v>2</v>
      </c>
      <c r="D86" s="16">
        <v>3127</v>
      </c>
      <c r="E86" s="16">
        <f t="shared" si="1"/>
        <v>938.09999999999991</v>
      </c>
    </row>
    <row r="87" spans="1:5" x14ac:dyDescent="0.25">
      <c r="A87" s="11" t="s">
        <v>1425</v>
      </c>
      <c r="B87" s="11" t="s">
        <v>1348</v>
      </c>
      <c r="C87" s="12">
        <v>2</v>
      </c>
      <c r="D87" s="16">
        <v>2130</v>
      </c>
      <c r="E87" s="16">
        <f t="shared" si="1"/>
        <v>639</v>
      </c>
    </row>
    <row r="88" spans="1:5" x14ac:dyDescent="0.25">
      <c r="A88" s="11" t="s">
        <v>1426</v>
      </c>
      <c r="B88" s="11" t="s">
        <v>1348</v>
      </c>
      <c r="C88" s="12">
        <v>10</v>
      </c>
      <c r="D88" s="16">
        <v>2130</v>
      </c>
      <c r="E88" s="16">
        <f t="shared" si="1"/>
        <v>639</v>
      </c>
    </row>
    <row r="89" spans="1:5" x14ac:dyDescent="0.25">
      <c r="A89" s="11" t="s">
        <v>1427</v>
      </c>
      <c r="B89" s="11" t="s">
        <v>1348</v>
      </c>
      <c r="C89" s="12">
        <v>3</v>
      </c>
      <c r="D89" s="16">
        <v>4442</v>
      </c>
      <c r="E89" s="16">
        <f t="shared" si="1"/>
        <v>1332.6</v>
      </c>
    </row>
    <row r="90" spans="1:5" x14ac:dyDescent="0.25">
      <c r="A90" s="11" t="s">
        <v>1428</v>
      </c>
      <c r="B90" s="11" t="s">
        <v>1348</v>
      </c>
      <c r="C90" s="12">
        <v>21</v>
      </c>
      <c r="D90" s="16">
        <v>1400</v>
      </c>
      <c r="E90" s="16">
        <f t="shared" si="1"/>
        <v>420</v>
      </c>
    </row>
    <row r="91" spans="1:5" x14ac:dyDescent="0.25">
      <c r="A91" s="11" t="s">
        <v>1429</v>
      </c>
      <c r="B91" s="11" t="s">
        <v>1348</v>
      </c>
      <c r="C91" s="12">
        <v>27</v>
      </c>
      <c r="D91" s="16">
        <v>2128</v>
      </c>
      <c r="E91" s="16">
        <f t="shared" si="1"/>
        <v>638.4</v>
      </c>
    </row>
    <row r="92" spans="1:5" x14ac:dyDescent="0.25">
      <c r="A92" s="11" t="s">
        <v>1430</v>
      </c>
      <c r="B92" s="11" t="s">
        <v>1348</v>
      </c>
      <c r="C92" s="12">
        <v>3</v>
      </c>
      <c r="D92" s="16">
        <v>1025</v>
      </c>
      <c r="E92" s="16">
        <f t="shared" si="1"/>
        <v>307.5</v>
      </c>
    </row>
    <row r="93" spans="1:5" x14ac:dyDescent="0.25">
      <c r="A93" s="11" t="s">
        <v>1431</v>
      </c>
      <c r="B93" s="11" t="s">
        <v>1348</v>
      </c>
      <c r="C93" s="25">
        <v>2</v>
      </c>
      <c r="D93" s="16">
        <v>3075</v>
      </c>
      <c r="E93" s="16">
        <f t="shared" si="1"/>
        <v>922.5</v>
      </c>
    </row>
    <row r="94" spans="1:5" x14ac:dyDescent="0.25">
      <c r="A94" s="11" t="s">
        <v>1432</v>
      </c>
      <c r="B94" s="11" t="s">
        <v>1272</v>
      </c>
      <c r="C94" s="12">
        <v>2</v>
      </c>
      <c r="D94" s="16">
        <v>510</v>
      </c>
      <c r="E94" s="16">
        <f>D94*0.45</f>
        <v>229.5</v>
      </c>
    </row>
    <row r="95" spans="1:5" x14ac:dyDescent="0.25">
      <c r="A95" s="11" t="s">
        <v>1433</v>
      </c>
      <c r="B95" s="11" t="s">
        <v>1348</v>
      </c>
      <c r="C95" s="12">
        <v>19</v>
      </c>
      <c r="D95" s="16">
        <v>1145</v>
      </c>
      <c r="E95" s="16">
        <f t="shared" si="1"/>
        <v>343.5</v>
      </c>
    </row>
    <row r="96" spans="1:5" x14ac:dyDescent="0.25">
      <c r="A96" s="11" t="s">
        <v>1434</v>
      </c>
      <c r="B96" s="11" t="s">
        <v>1348</v>
      </c>
      <c r="C96" s="12">
        <v>3</v>
      </c>
      <c r="D96" s="16">
        <v>825</v>
      </c>
      <c r="E96" s="16">
        <f t="shared" si="1"/>
        <v>247.5</v>
      </c>
    </row>
    <row r="97" spans="1:5" x14ac:dyDescent="0.25">
      <c r="A97" s="11" t="s">
        <v>1435</v>
      </c>
      <c r="B97" s="11" t="s">
        <v>1348</v>
      </c>
      <c r="C97" s="12">
        <v>1</v>
      </c>
      <c r="D97" s="16">
        <v>712</v>
      </c>
      <c r="E97" s="16">
        <f t="shared" si="1"/>
        <v>213.6</v>
      </c>
    </row>
    <row r="98" spans="1:5" x14ac:dyDescent="0.25">
      <c r="A98" s="11" t="s">
        <v>1436</v>
      </c>
      <c r="B98" s="11" t="s">
        <v>1348</v>
      </c>
      <c r="C98" s="12">
        <v>1</v>
      </c>
      <c r="D98" s="16">
        <v>706</v>
      </c>
      <c r="E98" s="16">
        <f t="shared" si="1"/>
        <v>211.79999999999998</v>
      </c>
    </row>
    <row r="99" spans="1:5" x14ac:dyDescent="0.25">
      <c r="A99" s="11" t="s">
        <v>1437</v>
      </c>
      <c r="B99" s="11" t="s">
        <v>1348</v>
      </c>
      <c r="C99" s="12">
        <v>1</v>
      </c>
      <c r="D99" s="16">
        <v>706</v>
      </c>
      <c r="E99" s="16">
        <f t="shared" si="1"/>
        <v>211.79999999999998</v>
      </c>
    </row>
    <row r="100" spans="1:5" x14ac:dyDescent="0.25">
      <c r="A100" s="11" t="s">
        <v>1438</v>
      </c>
      <c r="B100" s="11" t="s">
        <v>1348</v>
      </c>
      <c r="C100" s="12">
        <v>4</v>
      </c>
      <c r="D100" s="16">
        <v>1110</v>
      </c>
      <c r="E100" s="16">
        <f t="shared" si="1"/>
        <v>333</v>
      </c>
    </row>
    <row r="101" spans="1:5" x14ac:dyDescent="0.25">
      <c r="A101" s="11" t="s">
        <v>1439</v>
      </c>
      <c r="B101" s="11" t="s">
        <v>1440</v>
      </c>
      <c r="C101" s="12">
        <v>3</v>
      </c>
      <c r="D101" s="16">
        <v>638</v>
      </c>
      <c r="E101" s="16">
        <f>D101*0.2</f>
        <v>127.60000000000001</v>
      </c>
    </row>
    <row r="102" spans="1:5" x14ac:dyDescent="0.25">
      <c r="A102" s="11" t="s">
        <v>1441</v>
      </c>
      <c r="B102" s="11" t="s">
        <v>1261</v>
      </c>
      <c r="C102" s="12">
        <v>1</v>
      </c>
      <c r="D102" s="16">
        <v>457</v>
      </c>
      <c r="E102" s="16">
        <f>D102*0.4</f>
        <v>182.8</v>
      </c>
    </row>
    <row r="103" spans="1:5" x14ac:dyDescent="0.25">
      <c r="A103" s="11" t="s">
        <v>1441</v>
      </c>
      <c r="B103" s="11" t="s">
        <v>1348</v>
      </c>
      <c r="C103" s="12">
        <v>1</v>
      </c>
      <c r="D103" s="16">
        <v>457</v>
      </c>
      <c r="E103" s="16">
        <f t="shared" si="1"/>
        <v>137.1</v>
      </c>
    </row>
    <row r="104" spans="1:5" x14ac:dyDescent="0.25">
      <c r="A104" s="11" t="s">
        <v>1442</v>
      </c>
      <c r="B104" s="11" t="s">
        <v>1348</v>
      </c>
      <c r="C104" s="23">
        <v>1</v>
      </c>
      <c r="D104" s="16">
        <f>2*610</f>
        <v>1220</v>
      </c>
      <c r="E104" s="16">
        <f t="shared" si="1"/>
        <v>366</v>
      </c>
    </row>
    <row r="105" spans="1:5" x14ac:dyDescent="0.25">
      <c r="A105" s="11" t="s">
        <v>1443</v>
      </c>
      <c r="B105" s="11" t="s">
        <v>1348</v>
      </c>
      <c r="C105" s="12">
        <v>9</v>
      </c>
      <c r="D105" s="16">
        <v>610</v>
      </c>
      <c r="E105" s="16">
        <f t="shared" si="1"/>
        <v>183</v>
      </c>
    </row>
    <row r="106" spans="1:5" x14ac:dyDescent="0.25">
      <c r="A106" s="11" t="s">
        <v>1444</v>
      </c>
      <c r="B106" s="11" t="s">
        <v>1348</v>
      </c>
      <c r="C106" s="12">
        <v>51</v>
      </c>
      <c r="D106" s="16">
        <v>1115</v>
      </c>
      <c r="E106" s="16">
        <f t="shared" si="1"/>
        <v>334.5</v>
      </c>
    </row>
    <row r="107" spans="1:5" x14ac:dyDescent="0.25">
      <c r="A107" s="11" t="s">
        <v>1445</v>
      </c>
      <c r="B107" s="11" t="s">
        <v>1348</v>
      </c>
      <c r="C107" s="12">
        <v>8</v>
      </c>
      <c r="D107" s="16">
        <v>1798</v>
      </c>
      <c r="E107" s="16">
        <f t="shared" si="1"/>
        <v>539.4</v>
      </c>
    </row>
    <row r="108" spans="1:5" x14ac:dyDescent="0.25">
      <c r="A108" s="11" t="s">
        <v>1446</v>
      </c>
      <c r="B108" s="11" t="s">
        <v>1348</v>
      </c>
      <c r="C108" s="12">
        <v>2</v>
      </c>
      <c r="D108" s="16">
        <v>830</v>
      </c>
      <c r="E108" s="16">
        <f t="shared" si="1"/>
        <v>249</v>
      </c>
    </row>
    <row r="109" spans="1:5" x14ac:dyDescent="0.25">
      <c r="A109" s="11" t="s">
        <v>1447</v>
      </c>
      <c r="B109" s="11" t="s">
        <v>1348</v>
      </c>
      <c r="C109" s="12">
        <v>20</v>
      </c>
      <c r="D109" s="16">
        <f>830*1.25</f>
        <v>1037.5</v>
      </c>
      <c r="E109" s="16">
        <f t="shared" si="1"/>
        <v>311.25</v>
      </c>
    </row>
    <row r="110" spans="1:5" x14ac:dyDescent="0.25">
      <c r="A110" s="11" t="s">
        <v>1448</v>
      </c>
      <c r="B110" s="11" t="s">
        <v>1348</v>
      </c>
      <c r="C110" s="12">
        <v>6</v>
      </c>
      <c r="D110" s="16">
        <v>1115</v>
      </c>
      <c r="E110" s="16">
        <f t="shared" si="1"/>
        <v>334.5</v>
      </c>
    </row>
    <row r="111" spans="1:5" x14ac:dyDescent="0.25">
      <c r="A111" s="11" t="s">
        <v>1449</v>
      </c>
      <c r="B111" s="11" t="s">
        <v>1261</v>
      </c>
      <c r="C111" s="12">
        <v>1</v>
      </c>
      <c r="D111" s="16">
        <v>712</v>
      </c>
      <c r="E111" s="16">
        <f>D111*0.4</f>
        <v>284.8</v>
      </c>
    </row>
    <row r="112" spans="1:5" x14ac:dyDescent="0.25">
      <c r="A112" s="11" t="s">
        <v>1450</v>
      </c>
      <c r="B112" s="11" t="s">
        <v>1348</v>
      </c>
      <c r="C112" s="12">
        <v>34</v>
      </c>
      <c r="D112" s="16">
        <v>1102</v>
      </c>
      <c r="E112" s="16">
        <f t="shared" si="1"/>
        <v>330.59999999999997</v>
      </c>
    </row>
    <row r="113" spans="1:5" x14ac:dyDescent="0.25">
      <c r="A113" s="11" t="s">
        <v>1451</v>
      </c>
      <c r="B113" s="11" t="s">
        <v>1348</v>
      </c>
      <c r="C113" s="12">
        <v>1</v>
      </c>
      <c r="D113" s="16">
        <v>963</v>
      </c>
      <c r="E113" s="16">
        <f t="shared" si="1"/>
        <v>288.89999999999998</v>
      </c>
    </row>
    <row r="114" spans="1:5" x14ac:dyDescent="0.25">
      <c r="A114" s="11" t="s">
        <v>1452</v>
      </c>
      <c r="B114" s="11" t="s">
        <v>1348</v>
      </c>
      <c r="C114" s="12">
        <v>2</v>
      </c>
      <c r="D114" s="16">
        <v>1349</v>
      </c>
      <c r="E114" s="16">
        <f t="shared" si="1"/>
        <v>404.7</v>
      </c>
    </row>
    <row r="115" spans="1:5" x14ac:dyDescent="0.25">
      <c r="A115" s="11" t="s">
        <v>1453</v>
      </c>
      <c r="B115" s="11" t="s">
        <v>1364</v>
      </c>
      <c r="C115" s="12">
        <v>2</v>
      </c>
      <c r="D115" s="16">
        <v>1485</v>
      </c>
      <c r="E115" s="16">
        <f>D115*0.2</f>
        <v>297</v>
      </c>
    </row>
    <row r="116" spans="1:5" x14ac:dyDescent="0.25">
      <c r="A116" s="11" t="s">
        <v>1454</v>
      </c>
      <c r="B116" s="11" t="s">
        <v>1348</v>
      </c>
      <c r="C116" s="12">
        <v>11</v>
      </c>
      <c r="D116" s="16">
        <v>1025</v>
      </c>
      <c r="E116" s="16">
        <f t="shared" si="1"/>
        <v>307.5</v>
      </c>
    </row>
    <row r="117" spans="1:5" x14ac:dyDescent="0.25">
      <c r="A117" s="11" t="s">
        <v>1455</v>
      </c>
      <c r="B117" s="11" t="s">
        <v>1348</v>
      </c>
      <c r="C117" s="12">
        <v>7</v>
      </c>
      <c r="D117" s="16">
        <v>1025</v>
      </c>
      <c r="E117" s="16">
        <f t="shared" si="1"/>
        <v>307.5</v>
      </c>
    </row>
    <row r="118" spans="1:5" x14ac:dyDescent="0.25">
      <c r="A118" s="11" t="s">
        <v>1456</v>
      </c>
      <c r="B118" s="11" t="s">
        <v>1348</v>
      </c>
      <c r="C118" s="12">
        <v>9</v>
      </c>
      <c r="D118" s="16">
        <v>2148</v>
      </c>
      <c r="E118" s="16">
        <f t="shared" si="1"/>
        <v>644.4</v>
      </c>
    </row>
    <row r="119" spans="1:5" x14ac:dyDescent="0.25">
      <c r="A119" s="11" t="s">
        <v>1457</v>
      </c>
      <c r="B119" s="11" t="s">
        <v>1348</v>
      </c>
      <c r="C119" s="12">
        <v>26</v>
      </c>
      <c r="D119" s="16">
        <v>1590</v>
      </c>
      <c r="E119" s="16">
        <f t="shared" si="1"/>
        <v>477</v>
      </c>
    </row>
    <row r="120" spans="1:5" x14ac:dyDescent="0.25">
      <c r="A120" s="11" t="s">
        <v>1458</v>
      </c>
      <c r="B120" s="11" t="s">
        <v>1348</v>
      </c>
      <c r="C120" s="12">
        <v>2</v>
      </c>
      <c r="D120" s="16">
        <v>1010</v>
      </c>
      <c r="E120" s="16">
        <f t="shared" si="1"/>
        <v>303</v>
      </c>
    </row>
    <row r="121" spans="1:5" x14ac:dyDescent="0.25">
      <c r="A121" s="11" t="s">
        <v>1459</v>
      </c>
      <c r="B121" s="11" t="s">
        <v>1348</v>
      </c>
      <c r="C121" s="25">
        <v>44</v>
      </c>
      <c r="D121" s="16">
        <v>3030</v>
      </c>
      <c r="E121" s="16">
        <f t="shared" si="1"/>
        <v>909</v>
      </c>
    </row>
    <row r="122" spans="1:5" x14ac:dyDescent="0.25">
      <c r="A122" s="11" t="s">
        <v>1460</v>
      </c>
      <c r="B122" s="11" t="s">
        <v>1348</v>
      </c>
      <c r="C122" s="12">
        <v>1</v>
      </c>
      <c r="D122" s="16">
        <v>1025</v>
      </c>
      <c r="E122" s="16">
        <f t="shared" si="1"/>
        <v>307.5</v>
      </c>
    </row>
    <row r="123" spans="1:5" x14ac:dyDescent="0.25">
      <c r="A123" s="11" t="s">
        <v>1461</v>
      </c>
      <c r="B123" s="11" t="s">
        <v>1348</v>
      </c>
      <c r="C123" s="12">
        <v>1</v>
      </c>
      <c r="D123" s="16">
        <v>1025</v>
      </c>
      <c r="E123" s="16">
        <f t="shared" si="1"/>
        <v>307.5</v>
      </c>
    </row>
    <row r="124" spans="1:5" x14ac:dyDescent="0.25">
      <c r="A124" s="11" t="s">
        <v>1462</v>
      </c>
      <c r="B124" s="11" t="s">
        <v>1348</v>
      </c>
      <c r="C124" s="12">
        <v>4</v>
      </c>
      <c r="D124" s="16">
        <v>1025</v>
      </c>
      <c r="E124" s="16">
        <f t="shared" si="1"/>
        <v>307.5</v>
      </c>
    </row>
    <row r="125" spans="1:5" x14ac:dyDescent="0.25">
      <c r="A125" s="11" t="s">
        <v>1463</v>
      </c>
      <c r="B125" s="11" t="s">
        <v>1348</v>
      </c>
      <c r="C125" s="12">
        <v>1</v>
      </c>
      <c r="D125" s="16">
        <f>1025*1.25</f>
        <v>1281.25</v>
      </c>
      <c r="E125" s="16">
        <f t="shared" si="1"/>
        <v>384.375</v>
      </c>
    </row>
    <row r="126" spans="1:5" x14ac:dyDescent="0.25">
      <c r="A126" s="11" t="s">
        <v>1464</v>
      </c>
      <c r="B126" s="11" t="s">
        <v>1348</v>
      </c>
      <c r="C126" s="12">
        <v>2</v>
      </c>
      <c r="D126" s="16">
        <f>D125</f>
        <v>1281.25</v>
      </c>
      <c r="E126" s="16">
        <f t="shared" si="1"/>
        <v>384.375</v>
      </c>
    </row>
    <row r="127" spans="1:5" x14ac:dyDescent="0.25">
      <c r="A127" s="11" t="s">
        <v>1465</v>
      </c>
      <c r="B127" s="11" t="s">
        <v>1348</v>
      </c>
      <c r="C127" s="12">
        <v>1</v>
      </c>
      <c r="D127" s="16">
        <v>2862</v>
      </c>
      <c r="E127" s="16">
        <f t="shared" si="1"/>
        <v>858.6</v>
      </c>
    </row>
    <row r="128" spans="1:5" x14ac:dyDescent="0.25">
      <c r="A128" s="11" t="s">
        <v>1466</v>
      </c>
      <c r="B128" s="11" t="s">
        <v>1348</v>
      </c>
      <c r="C128" s="12">
        <v>4</v>
      </c>
      <c r="D128" s="16">
        <f>1.25*1490</f>
        <v>1862.5</v>
      </c>
      <c r="E128" s="16">
        <f t="shared" si="1"/>
        <v>558.75</v>
      </c>
    </row>
    <row r="129" spans="1:5" x14ac:dyDescent="0.25">
      <c r="A129" s="11" t="s">
        <v>1467</v>
      </c>
      <c r="B129" s="11" t="s">
        <v>1348</v>
      </c>
      <c r="C129" s="12">
        <v>1</v>
      </c>
      <c r="D129" s="16">
        <f>D125</f>
        <v>1281.25</v>
      </c>
      <c r="E129" s="16">
        <f t="shared" si="1"/>
        <v>384.375</v>
      </c>
    </row>
    <row r="130" spans="1:5" x14ac:dyDescent="0.25">
      <c r="A130" s="11" t="s">
        <v>1468</v>
      </c>
      <c r="B130" s="11" t="s">
        <v>1348</v>
      </c>
      <c r="C130" s="12">
        <v>2</v>
      </c>
      <c r="D130" s="16">
        <v>1010</v>
      </c>
      <c r="E130" s="16">
        <f t="shared" si="1"/>
        <v>303</v>
      </c>
    </row>
    <row r="131" spans="1:5" x14ac:dyDescent="0.25">
      <c r="A131" s="11" t="s">
        <v>1469</v>
      </c>
      <c r="B131" s="11" t="s">
        <v>1348</v>
      </c>
      <c r="C131" s="12">
        <v>19</v>
      </c>
      <c r="D131" s="16">
        <v>1010</v>
      </c>
      <c r="E131" s="16">
        <f t="shared" si="1"/>
        <v>303</v>
      </c>
    </row>
    <row r="132" spans="1:5" x14ac:dyDescent="0.25">
      <c r="A132" s="11" t="s">
        <v>1470</v>
      </c>
      <c r="B132" s="11" t="s">
        <v>1348</v>
      </c>
      <c r="C132" s="12">
        <v>7</v>
      </c>
      <c r="D132" s="16">
        <v>1010</v>
      </c>
      <c r="E132" s="16">
        <f t="shared" ref="E132:E195" si="2">D132*0.3</f>
        <v>303</v>
      </c>
    </row>
    <row r="133" spans="1:5" x14ac:dyDescent="0.25">
      <c r="A133" s="11" t="s">
        <v>1471</v>
      </c>
      <c r="B133" s="11" t="s">
        <v>1348</v>
      </c>
      <c r="C133" s="12">
        <v>2</v>
      </c>
      <c r="D133" s="16">
        <v>1010</v>
      </c>
      <c r="E133" s="16">
        <f t="shared" si="2"/>
        <v>303</v>
      </c>
    </row>
    <row r="134" spans="1:5" x14ac:dyDescent="0.25">
      <c r="A134" s="11" t="s">
        <v>1472</v>
      </c>
      <c r="B134" s="11" t="s">
        <v>1348</v>
      </c>
      <c r="C134" s="23">
        <v>1</v>
      </c>
      <c r="D134" s="16">
        <f>2*1771</f>
        <v>3542</v>
      </c>
      <c r="E134" s="16">
        <f t="shared" si="2"/>
        <v>1062.5999999999999</v>
      </c>
    </row>
    <row r="135" spans="1:5" x14ac:dyDescent="0.25">
      <c r="A135" s="11" t="s">
        <v>1473</v>
      </c>
      <c r="B135" s="11" t="s">
        <v>1474</v>
      </c>
      <c r="C135" s="12">
        <v>1</v>
      </c>
      <c r="D135" s="16">
        <v>1771</v>
      </c>
      <c r="E135" s="16">
        <f>E136</f>
        <v>805.5</v>
      </c>
    </row>
    <row r="136" spans="1:5" x14ac:dyDescent="0.25">
      <c r="A136" s="11" t="s">
        <v>357</v>
      </c>
      <c r="B136" s="11" t="s">
        <v>1348</v>
      </c>
      <c r="C136" s="12">
        <v>2</v>
      </c>
      <c r="D136" s="16">
        <v>2685</v>
      </c>
      <c r="E136" s="16">
        <f t="shared" si="2"/>
        <v>805.5</v>
      </c>
    </row>
    <row r="137" spans="1:5" x14ac:dyDescent="0.25">
      <c r="A137" s="11" t="s">
        <v>1475</v>
      </c>
      <c r="B137" s="11" t="s">
        <v>1348</v>
      </c>
      <c r="C137" s="12">
        <v>1</v>
      </c>
      <c r="D137" s="16">
        <f>1.25*1771</f>
        <v>2213.75</v>
      </c>
      <c r="E137" s="16">
        <f t="shared" si="2"/>
        <v>664.125</v>
      </c>
    </row>
    <row r="138" spans="1:5" x14ac:dyDescent="0.25">
      <c r="A138" s="11" t="s">
        <v>1476</v>
      </c>
      <c r="B138" s="11" t="s">
        <v>1348</v>
      </c>
      <c r="C138" s="12">
        <v>1</v>
      </c>
      <c r="D138" s="16">
        <v>2378</v>
      </c>
      <c r="E138" s="16">
        <f t="shared" si="2"/>
        <v>713.4</v>
      </c>
    </row>
    <row r="139" spans="1:5" x14ac:dyDescent="0.25">
      <c r="A139" s="11" t="s">
        <v>1477</v>
      </c>
      <c r="B139" s="11" t="s">
        <v>1348</v>
      </c>
      <c r="C139" s="12">
        <v>5</v>
      </c>
      <c r="D139" s="16">
        <v>3794</v>
      </c>
      <c r="E139" s="16">
        <f t="shared" si="2"/>
        <v>1138.2</v>
      </c>
    </row>
    <row r="140" spans="1:5" x14ac:dyDescent="0.25">
      <c r="A140" s="11" t="s">
        <v>1478</v>
      </c>
      <c r="B140" s="11" t="s">
        <v>1348</v>
      </c>
      <c r="C140" s="12">
        <v>7</v>
      </c>
      <c r="D140" s="16">
        <v>2325</v>
      </c>
      <c r="E140" s="16">
        <f t="shared" si="2"/>
        <v>697.5</v>
      </c>
    </row>
    <row r="141" spans="1:5" x14ac:dyDescent="0.25">
      <c r="A141" s="11" t="s">
        <v>1479</v>
      </c>
      <c r="B141" s="11" t="s">
        <v>1348</v>
      </c>
      <c r="C141" s="12">
        <v>1</v>
      </c>
      <c r="D141" s="16">
        <v>2012</v>
      </c>
      <c r="E141" s="16">
        <f t="shared" si="2"/>
        <v>603.6</v>
      </c>
    </row>
    <row r="142" spans="1:5" x14ac:dyDescent="0.25">
      <c r="A142" s="11" t="s">
        <v>1480</v>
      </c>
      <c r="B142" s="11" t="s">
        <v>1348</v>
      </c>
      <c r="C142" s="12">
        <v>4</v>
      </c>
      <c r="D142" s="16">
        <v>1557</v>
      </c>
      <c r="E142" s="16">
        <f t="shared" si="2"/>
        <v>467.09999999999997</v>
      </c>
    </row>
    <row r="143" spans="1:5" x14ac:dyDescent="0.25">
      <c r="A143" s="11" t="s">
        <v>1481</v>
      </c>
      <c r="B143" s="11" t="s">
        <v>1348</v>
      </c>
      <c r="C143" s="12">
        <v>2</v>
      </c>
      <c r="D143" s="16">
        <v>1557</v>
      </c>
      <c r="E143" s="16">
        <f t="shared" si="2"/>
        <v>467.09999999999997</v>
      </c>
    </row>
    <row r="144" spans="1:5" x14ac:dyDescent="0.25">
      <c r="A144" s="11" t="s">
        <v>1482</v>
      </c>
      <c r="B144" s="11" t="s">
        <v>1348</v>
      </c>
      <c r="C144" s="12">
        <v>3</v>
      </c>
      <c r="D144" s="16">
        <v>1557</v>
      </c>
      <c r="E144" s="16">
        <f t="shared" si="2"/>
        <v>467.09999999999997</v>
      </c>
    </row>
    <row r="145" spans="1:5" x14ac:dyDescent="0.25">
      <c r="A145" s="11" t="s">
        <v>1483</v>
      </c>
      <c r="B145" s="11" t="s">
        <v>1484</v>
      </c>
      <c r="C145" s="12">
        <v>1</v>
      </c>
      <c r="D145" s="16">
        <v>2210</v>
      </c>
      <c r="E145" s="16">
        <f>D145*0.2</f>
        <v>442</v>
      </c>
    </row>
    <row r="146" spans="1:5" x14ac:dyDescent="0.25">
      <c r="A146" s="11" t="s">
        <v>1483</v>
      </c>
      <c r="B146" s="11" t="s">
        <v>1348</v>
      </c>
      <c r="C146" s="12">
        <v>3</v>
      </c>
      <c r="D146" s="16">
        <v>2210</v>
      </c>
      <c r="E146" s="16">
        <f t="shared" si="2"/>
        <v>663</v>
      </c>
    </row>
    <row r="147" spans="1:5" x14ac:dyDescent="0.25">
      <c r="A147" s="11" t="s">
        <v>1485</v>
      </c>
      <c r="B147" s="11" t="s">
        <v>1348</v>
      </c>
      <c r="C147" s="12">
        <v>3</v>
      </c>
      <c r="D147" s="16">
        <v>2210</v>
      </c>
      <c r="E147" s="16">
        <f t="shared" si="2"/>
        <v>663</v>
      </c>
    </row>
    <row r="148" spans="1:5" x14ac:dyDescent="0.25">
      <c r="A148" s="11" t="s">
        <v>1486</v>
      </c>
      <c r="B148" s="11" t="s">
        <v>1348</v>
      </c>
      <c r="C148" s="12">
        <v>1</v>
      </c>
      <c r="D148" s="16">
        <v>4862</v>
      </c>
      <c r="E148" s="16">
        <f t="shared" si="2"/>
        <v>1458.6</v>
      </c>
    </row>
    <row r="149" spans="1:5" x14ac:dyDescent="0.25">
      <c r="A149" s="11" t="s">
        <v>1487</v>
      </c>
      <c r="B149" s="11" t="s">
        <v>1348</v>
      </c>
      <c r="C149" s="12">
        <v>1</v>
      </c>
      <c r="D149" s="16">
        <v>4862</v>
      </c>
      <c r="E149" s="16">
        <f t="shared" si="2"/>
        <v>1458.6</v>
      </c>
    </row>
    <row r="150" spans="1:5" x14ac:dyDescent="0.25">
      <c r="A150" s="11" t="s">
        <v>1488</v>
      </c>
      <c r="B150" s="11" t="s">
        <v>1348</v>
      </c>
      <c r="C150" s="12">
        <v>5</v>
      </c>
      <c r="D150" s="16">
        <v>2210</v>
      </c>
      <c r="E150" s="16">
        <f t="shared" si="2"/>
        <v>663</v>
      </c>
    </row>
    <row r="151" spans="1:5" x14ac:dyDescent="0.25">
      <c r="A151" s="11" t="s">
        <v>1489</v>
      </c>
      <c r="B151" s="11" t="s">
        <v>1348</v>
      </c>
      <c r="C151" s="12">
        <v>1</v>
      </c>
      <c r="D151" s="16">
        <v>1985</v>
      </c>
      <c r="E151" s="16">
        <f t="shared" si="2"/>
        <v>595.5</v>
      </c>
    </row>
    <row r="152" spans="1:5" x14ac:dyDescent="0.25">
      <c r="A152" s="11" t="s">
        <v>1490</v>
      </c>
      <c r="B152" s="11" t="s">
        <v>1348</v>
      </c>
      <c r="C152" s="12">
        <v>2</v>
      </c>
      <c r="D152" s="16">
        <v>1985</v>
      </c>
      <c r="E152" s="16">
        <f t="shared" si="2"/>
        <v>595.5</v>
      </c>
    </row>
    <row r="153" spans="1:5" x14ac:dyDescent="0.25">
      <c r="A153" s="11" t="s">
        <v>1491</v>
      </c>
      <c r="B153" s="11" t="s">
        <v>1348</v>
      </c>
      <c r="C153" s="12">
        <v>1</v>
      </c>
      <c r="D153" s="16">
        <v>3000</v>
      </c>
      <c r="E153" s="16">
        <f t="shared" si="2"/>
        <v>900</v>
      </c>
    </row>
    <row r="154" spans="1:5" x14ac:dyDescent="0.25">
      <c r="A154" s="11" t="s">
        <v>1492</v>
      </c>
      <c r="B154" s="11" t="s">
        <v>1348</v>
      </c>
      <c r="C154" s="12">
        <v>3</v>
      </c>
      <c r="D154" s="16">
        <v>3546</v>
      </c>
      <c r="E154" s="16">
        <f t="shared" si="2"/>
        <v>1063.8</v>
      </c>
    </row>
    <row r="155" spans="1:5" x14ac:dyDescent="0.25">
      <c r="A155" s="11" t="s">
        <v>1493</v>
      </c>
      <c r="B155" s="11" t="s">
        <v>1348</v>
      </c>
      <c r="C155" s="12">
        <v>1</v>
      </c>
      <c r="D155" s="16">
        <v>3546</v>
      </c>
      <c r="E155" s="16">
        <f t="shared" si="2"/>
        <v>1063.8</v>
      </c>
    </row>
    <row r="156" spans="1:5" x14ac:dyDescent="0.25">
      <c r="A156" s="11" t="s">
        <v>1494</v>
      </c>
      <c r="B156" s="11" t="s">
        <v>1348</v>
      </c>
      <c r="C156" s="12">
        <v>1</v>
      </c>
      <c r="D156" s="16">
        <v>4485</v>
      </c>
      <c r="E156" s="16">
        <f t="shared" si="2"/>
        <v>1345.5</v>
      </c>
    </row>
    <row r="157" spans="1:5" x14ac:dyDescent="0.25">
      <c r="A157" s="11" t="s">
        <v>1495</v>
      </c>
      <c r="B157" s="11" t="s">
        <v>1348</v>
      </c>
      <c r="C157" s="12">
        <v>1</v>
      </c>
      <c r="D157" s="16">
        <v>2126</v>
      </c>
      <c r="E157" s="16">
        <f t="shared" si="2"/>
        <v>637.79999999999995</v>
      </c>
    </row>
    <row r="158" spans="1:5" x14ac:dyDescent="0.25">
      <c r="A158" s="11" t="s">
        <v>1496</v>
      </c>
      <c r="B158" s="11" t="s">
        <v>1348</v>
      </c>
      <c r="C158" s="12">
        <v>3</v>
      </c>
      <c r="D158" s="16">
        <v>2126</v>
      </c>
      <c r="E158" s="16">
        <f t="shared" si="2"/>
        <v>637.79999999999995</v>
      </c>
    </row>
    <row r="159" spans="1:5" x14ac:dyDescent="0.25">
      <c r="A159" s="11" t="s">
        <v>1497</v>
      </c>
      <c r="B159" s="11" t="s">
        <v>1348</v>
      </c>
      <c r="C159" s="12">
        <v>1</v>
      </c>
      <c r="D159" s="16">
        <v>2126</v>
      </c>
      <c r="E159" s="16">
        <f t="shared" si="2"/>
        <v>637.79999999999995</v>
      </c>
    </row>
    <row r="160" spans="1:5" x14ac:dyDescent="0.25">
      <c r="A160" s="11" t="s">
        <v>1498</v>
      </c>
      <c r="B160" s="11" t="s">
        <v>1348</v>
      </c>
      <c r="C160" s="12">
        <v>6</v>
      </c>
      <c r="D160" s="16">
        <v>2126</v>
      </c>
      <c r="E160" s="16">
        <f t="shared" si="2"/>
        <v>637.79999999999995</v>
      </c>
    </row>
    <row r="161" spans="1:5" x14ac:dyDescent="0.25">
      <c r="A161" s="11" t="s">
        <v>1499</v>
      </c>
      <c r="B161" s="11" t="s">
        <v>1348</v>
      </c>
      <c r="C161" s="12">
        <v>17</v>
      </c>
      <c r="D161" s="16">
        <v>6139</v>
      </c>
      <c r="E161" s="16">
        <f t="shared" si="2"/>
        <v>1841.6999999999998</v>
      </c>
    </row>
    <row r="162" spans="1:5" x14ac:dyDescent="0.25">
      <c r="A162" s="11" t="s">
        <v>1500</v>
      </c>
      <c r="B162" s="11" t="s">
        <v>1348</v>
      </c>
      <c r="C162" s="12">
        <v>2</v>
      </c>
      <c r="D162" s="16">
        <v>3352</v>
      </c>
      <c r="E162" s="16">
        <f t="shared" si="2"/>
        <v>1005.5999999999999</v>
      </c>
    </row>
    <row r="163" spans="1:5" x14ac:dyDescent="0.25">
      <c r="A163" s="11" t="s">
        <v>1501</v>
      </c>
      <c r="B163" s="11" t="s">
        <v>1348</v>
      </c>
      <c r="C163" s="25">
        <v>1</v>
      </c>
      <c r="D163" s="16">
        <f>2*2673*1.25</f>
        <v>6682.5</v>
      </c>
      <c r="E163" s="16">
        <f t="shared" si="2"/>
        <v>2004.75</v>
      </c>
    </row>
    <row r="164" spans="1:5" x14ac:dyDescent="0.25">
      <c r="A164" s="11" t="s">
        <v>1502</v>
      </c>
      <c r="B164" s="11" t="s">
        <v>1503</v>
      </c>
      <c r="C164" s="12">
        <v>1</v>
      </c>
      <c r="D164" s="16">
        <v>3225</v>
      </c>
      <c r="E164" s="16">
        <f>D164*0.2</f>
        <v>645</v>
      </c>
    </row>
    <row r="165" spans="1:5" x14ac:dyDescent="0.25">
      <c r="A165" s="11" t="s">
        <v>1504</v>
      </c>
      <c r="B165" s="11" t="s">
        <v>1348</v>
      </c>
      <c r="C165" s="12">
        <v>1</v>
      </c>
      <c r="D165" s="16">
        <v>2336</v>
      </c>
      <c r="E165" s="16">
        <f t="shared" si="2"/>
        <v>700.8</v>
      </c>
    </row>
    <row r="166" spans="1:5" x14ac:dyDescent="0.25">
      <c r="A166" s="11" t="s">
        <v>1505</v>
      </c>
      <c r="B166" s="11" t="s">
        <v>1348</v>
      </c>
      <c r="C166" s="12">
        <v>2</v>
      </c>
      <c r="D166" s="16">
        <v>2336</v>
      </c>
      <c r="E166" s="16">
        <f t="shared" si="2"/>
        <v>700.8</v>
      </c>
    </row>
    <row r="167" spans="1:5" x14ac:dyDescent="0.25">
      <c r="A167" s="11" t="s">
        <v>1506</v>
      </c>
      <c r="B167" s="11" t="s">
        <v>1348</v>
      </c>
      <c r="C167" s="12">
        <v>9</v>
      </c>
      <c r="D167" s="16">
        <v>2890</v>
      </c>
      <c r="E167" s="16">
        <f t="shared" si="2"/>
        <v>867</v>
      </c>
    </row>
    <row r="168" spans="1:5" x14ac:dyDescent="0.25">
      <c r="A168" s="11" t="s">
        <v>1507</v>
      </c>
      <c r="B168" s="11" t="s">
        <v>1348</v>
      </c>
      <c r="C168" s="25">
        <v>30</v>
      </c>
      <c r="D168" s="16">
        <f>3*2890</f>
        <v>8670</v>
      </c>
      <c r="E168" s="16">
        <f t="shared" si="2"/>
        <v>2601</v>
      </c>
    </row>
    <row r="169" spans="1:5" x14ac:dyDescent="0.25">
      <c r="A169" s="11" t="s">
        <v>1508</v>
      </c>
      <c r="B169" s="11" t="s">
        <v>1348</v>
      </c>
      <c r="C169" s="12">
        <v>9</v>
      </c>
      <c r="D169" s="16">
        <v>2890</v>
      </c>
      <c r="E169" s="16">
        <f t="shared" si="2"/>
        <v>867</v>
      </c>
    </row>
    <row r="170" spans="1:5" x14ac:dyDescent="0.25">
      <c r="A170" s="11" t="s">
        <v>1509</v>
      </c>
      <c r="B170" s="11" t="s">
        <v>1348</v>
      </c>
      <c r="C170" s="12">
        <v>2</v>
      </c>
      <c r="D170" s="16">
        <v>3591</v>
      </c>
      <c r="E170" s="16">
        <f t="shared" si="2"/>
        <v>1077.3</v>
      </c>
    </row>
    <row r="171" spans="1:5" x14ac:dyDescent="0.25">
      <c r="A171" s="11" t="s">
        <v>1510</v>
      </c>
      <c r="B171" s="11" t="s">
        <v>1348</v>
      </c>
      <c r="C171" s="12">
        <v>8</v>
      </c>
      <c r="D171" s="16">
        <v>5258</v>
      </c>
      <c r="E171" s="16">
        <f t="shared" si="2"/>
        <v>1577.3999999999999</v>
      </c>
    </row>
    <row r="172" spans="1:5" x14ac:dyDescent="0.25">
      <c r="A172" s="11" t="s">
        <v>1511</v>
      </c>
      <c r="B172" s="11" t="s">
        <v>1348</v>
      </c>
      <c r="C172" s="12">
        <v>1</v>
      </c>
      <c r="D172" s="16">
        <v>4464</v>
      </c>
      <c r="E172" s="16">
        <f t="shared" si="2"/>
        <v>1339.2</v>
      </c>
    </row>
    <row r="173" spans="1:5" x14ac:dyDescent="0.25">
      <c r="A173" s="11" t="s">
        <v>1512</v>
      </c>
      <c r="B173" s="11" t="s">
        <v>1348</v>
      </c>
      <c r="C173" s="12">
        <v>2</v>
      </c>
      <c r="D173" s="16">
        <v>3591</v>
      </c>
      <c r="E173" s="16">
        <f t="shared" si="2"/>
        <v>1077.3</v>
      </c>
    </row>
    <row r="174" spans="1:5" x14ac:dyDescent="0.25">
      <c r="A174" s="11" t="s">
        <v>1513</v>
      </c>
      <c r="B174" s="11" t="s">
        <v>1348</v>
      </c>
      <c r="C174" s="12">
        <v>1</v>
      </c>
      <c r="D174" s="16">
        <v>4010</v>
      </c>
      <c r="E174" s="16">
        <f t="shared" si="2"/>
        <v>1203</v>
      </c>
    </row>
    <row r="175" spans="1:5" x14ac:dyDescent="0.25">
      <c r="A175" s="11" t="s">
        <v>1514</v>
      </c>
      <c r="B175" s="11" t="s">
        <v>1348</v>
      </c>
      <c r="C175" s="12">
        <v>1</v>
      </c>
      <c r="D175" s="16">
        <v>5715</v>
      </c>
      <c r="E175" s="16">
        <f t="shared" si="2"/>
        <v>1714.5</v>
      </c>
    </row>
    <row r="176" spans="1:5" x14ac:dyDescent="0.25">
      <c r="A176" s="11" t="s">
        <v>1515</v>
      </c>
      <c r="B176" s="11" t="s">
        <v>1348</v>
      </c>
      <c r="C176" s="12">
        <v>1</v>
      </c>
      <c r="D176" s="16">
        <v>4010</v>
      </c>
      <c r="E176" s="16">
        <f t="shared" si="2"/>
        <v>1203</v>
      </c>
    </row>
    <row r="177" spans="1:5" x14ac:dyDescent="0.25">
      <c r="A177" s="11" t="s">
        <v>1516</v>
      </c>
      <c r="B177" s="11" t="s">
        <v>1348</v>
      </c>
      <c r="C177" s="12">
        <v>69</v>
      </c>
      <c r="D177" s="16">
        <v>483</v>
      </c>
      <c r="E177" s="16">
        <f t="shared" si="2"/>
        <v>144.9</v>
      </c>
    </row>
    <row r="178" spans="1:5" x14ac:dyDescent="0.25">
      <c r="A178" s="11" t="s">
        <v>1517</v>
      </c>
      <c r="B178" s="11" t="s">
        <v>1348</v>
      </c>
      <c r="C178" s="12">
        <v>17</v>
      </c>
      <c r="D178" s="16">
        <v>483</v>
      </c>
      <c r="E178" s="16">
        <f t="shared" si="2"/>
        <v>144.9</v>
      </c>
    </row>
    <row r="179" spans="1:5" x14ac:dyDescent="0.25">
      <c r="A179" s="11" t="s">
        <v>1518</v>
      </c>
      <c r="B179" s="11" t="s">
        <v>1348</v>
      </c>
      <c r="C179" s="12">
        <v>12</v>
      </c>
      <c r="D179" s="16">
        <f>1.25*10830</f>
        <v>13537.5</v>
      </c>
      <c r="E179" s="16">
        <f t="shared" si="2"/>
        <v>4061.25</v>
      </c>
    </row>
    <row r="180" spans="1:5" x14ac:dyDescent="0.25">
      <c r="A180" s="11" t="s">
        <v>1519</v>
      </c>
      <c r="B180" s="11" t="s">
        <v>1348</v>
      </c>
      <c r="C180" s="12">
        <v>8</v>
      </c>
      <c r="D180" s="16">
        <v>7156</v>
      </c>
      <c r="E180" s="16">
        <f t="shared" si="2"/>
        <v>2146.7999999999997</v>
      </c>
    </row>
    <row r="181" spans="1:5" x14ac:dyDescent="0.25">
      <c r="A181" s="11" t="s">
        <v>1520</v>
      </c>
      <c r="B181" s="11" t="s">
        <v>1348</v>
      </c>
      <c r="C181" s="12">
        <v>3</v>
      </c>
      <c r="D181" s="16">
        <v>7156</v>
      </c>
      <c r="E181" s="16">
        <f t="shared" si="2"/>
        <v>2146.7999999999997</v>
      </c>
    </row>
    <row r="182" spans="1:5" x14ac:dyDescent="0.25">
      <c r="A182" s="11" t="s">
        <v>1521</v>
      </c>
      <c r="B182" s="11" t="s">
        <v>1348</v>
      </c>
      <c r="C182" s="25">
        <v>4</v>
      </c>
      <c r="D182" s="16">
        <f>2*432</f>
        <v>864</v>
      </c>
      <c r="E182" s="16">
        <f t="shared" si="2"/>
        <v>259.2</v>
      </c>
    </row>
    <row r="183" spans="1:5" x14ac:dyDescent="0.25">
      <c r="A183" s="11" t="s">
        <v>1522</v>
      </c>
      <c r="B183" s="11" t="s">
        <v>1348</v>
      </c>
      <c r="C183" s="12">
        <v>20</v>
      </c>
      <c r="D183" s="16">
        <v>398</v>
      </c>
      <c r="E183" s="16">
        <f t="shared" si="2"/>
        <v>119.39999999999999</v>
      </c>
    </row>
    <row r="184" spans="1:5" x14ac:dyDescent="0.25">
      <c r="A184" s="11" t="s">
        <v>1523</v>
      </c>
      <c r="B184" s="11" t="s">
        <v>1348</v>
      </c>
      <c r="C184" s="12">
        <v>20</v>
      </c>
      <c r="D184" s="16">
        <v>369</v>
      </c>
      <c r="E184" s="16">
        <f t="shared" si="2"/>
        <v>110.7</v>
      </c>
    </row>
    <row r="185" spans="1:5" x14ac:dyDescent="0.25">
      <c r="A185" s="11" t="s">
        <v>1524</v>
      </c>
      <c r="B185" s="11" t="s">
        <v>1348</v>
      </c>
      <c r="C185" s="12">
        <v>1</v>
      </c>
      <c r="D185" s="16">
        <v>710</v>
      </c>
      <c r="E185" s="16">
        <f t="shared" si="2"/>
        <v>213</v>
      </c>
    </row>
    <row r="186" spans="1:5" x14ac:dyDescent="0.25">
      <c r="A186" s="11" t="s">
        <v>1525</v>
      </c>
      <c r="B186" s="11" t="s">
        <v>1348</v>
      </c>
      <c r="C186" s="12">
        <v>11</v>
      </c>
      <c r="D186" s="16">
        <v>7635</v>
      </c>
      <c r="E186" s="16">
        <f t="shared" si="2"/>
        <v>2290.5</v>
      </c>
    </row>
    <row r="187" spans="1:5" x14ac:dyDescent="0.25">
      <c r="A187" s="11" t="s">
        <v>1526</v>
      </c>
      <c r="B187" s="11" t="s">
        <v>1348</v>
      </c>
      <c r="C187" s="12">
        <v>1</v>
      </c>
      <c r="D187" s="16">
        <v>9200</v>
      </c>
      <c r="E187" s="16">
        <f t="shared" si="2"/>
        <v>2760</v>
      </c>
    </row>
    <row r="188" spans="1:5" x14ac:dyDescent="0.25">
      <c r="A188" s="11" t="s">
        <v>1527</v>
      </c>
      <c r="B188" s="11" t="s">
        <v>1348</v>
      </c>
      <c r="C188" s="12">
        <v>1</v>
      </c>
      <c r="D188" s="16">
        <v>9509</v>
      </c>
      <c r="E188" s="16">
        <f t="shared" si="2"/>
        <v>2852.7</v>
      </c>
    </row>
    <row r="189" spans="1:5" x14ac:dyDescent="0.25">
      <c r="A189" s="11" t="s">
        <v>1528</v>
      </c>
      <c r="B189" s="11" t="s">
        <v>1348</v>
      </c>
      <c r="C189" s="25">
        <v>2</v>
      </c>
      <c r="D189" s="16">
        <f>3*7986</f>
        <v>23958</v>
      </c>
      <c r="E189" s="16">
        <f t="shared" si="2"/>
        <v>7187.4</v>
      </c>
    </row>
    <row r="190" spans="1:5" x14ac:dyDescent="0.25">
      <c r="A190" s="11" t="s">
        <v>1529</v>
      </c>
      <c r="B190" s="11" t="s">
        <v>1348</v>
      </c>
      <c r="C190" s="12">
        <v>1</v>
      </c>
      <c r="D190" s="16">
        <v>9509</v>
      </c>
      <c r="E190" s="16">
        <f t="shared" si="2"/>
        <v>2852.7</v>
      </c>
    </row>
    <row r="191" spans="1:5" x14ac:dyDescent="0.25">
      <c r="A191" s="11" t="s">
        <v>1530</v>
      </c>
      <c r="B191" s="11" t="s">
        <v>1348</v>
      </c>
      <c r="C191" s="12">
        <v>1</v>
      </c>
      <c r="D191" s="16">
        <v>7986</v>
      </c>
      <c r="E191" s="16">
        <f t="shared" si="2"/>
        <v>2395.7999999999997</v>
      </c>
    </row>
    <row r="192" spans="1:5" x14ac:dyDescent="0.25">
      <c r="A192" s="11" t="s">
        <v>1531</v>
      </c>
      <c r="B192" s="11" t="s">
        <v>1348</v>
      </c>
      <c r="C192" s="12">
        <v>12</v>
      </c>
      <c r="D192" s="16">
        <v>432</v>
      </c>
      <c r="E192" s="16">
        <f t="shared" si="2"/>
        <v>129.6</v>
      </c>
    </row>
    <row r="193" spans="1:5" x14ac:dyDescent="0.25">
      <c r="A193" s="11" t="s">
        <v>1532</v>
      </c>
      <c r="B193" s="11" t="s">
        <v>1348</v>
      </c>
      <c r="C193" s="12">
        <v>6</v>
      </c>
      <c r="D193" s="16">
        <v>293</v>
      </c>
      <c r="E193" s="16">
        <f t="shared" si="2"/>
        <v>87.899999999999991</v>
      </c>
    </row>
    <row r="194" spans="1:5" x14ac:dyDescent="0.25">
      <c r="A194" s="11" t="s">
        <v>1533</v>
      </c>
      <c r="B194" s="11" t="s">
        <v>1348</v>
      </c>
      <c r="C194" s="12">
        <v>26</v>
      </c>
      <c r="D194" s="16">
        <v>369</v>
      </c>
      <c r="E194" s="16">
        <f t="shared" si="2"/>
        <v>110.7</v>
      </c>
    </row>
    <row r="195" spans="1:5" x14ac:dyDescent="0.25">
      <c r="A195" s="11" t="s">
        <v>1534</v>
      </c>
      <c r="B195" s="11" t="s">
        <v>1348</v>
      </c>
      <c r="C195" s="12">
        <v>838</v>
      </c>
      <c r="D195" s="16">
        <v>550</v>
      </c>
      <c r="E195" s="16">
        <f t="shared" si="2"/>
        <v>165</v>
      </c>
    </row>
    <row r="196" spans="1:5" x14ac:dyDescent="0.25">
      <c r="A196" s="11" t="s">
        <v>1535</v>
      </c>
      <c r="B196" s="11" t="s">
        <v>1348</v>
      </c>
      <c r="C196" s="12">
        <v>2</v>
      </c>
      <c r="D196" s="16">
        <v>14560</v>
      </c>
      <c r="E196" s="16">
        <f t="shared" ref="E196:E259" si="3">D196*0.3</f>
        <v>4368</v>
      </c>
    </row>
    <row r="197" spans="1:5" x14ac:dyDescent="0.25">
      <c r="A197" s="11" t="s">
        <v>1536</v>
      </c>
      <c r="B197" s="11" t="s">
        <v>1348</v>
      </c>
      <c r="C197" s="12">
        <v>1</v>
      </c>
      <c r="D197" s="16">
        <v>13542</v>
      </c>
      <c r="E197" s="16">
        <f t="shared" si="3"/>
        <v>4062.6</v>
      </c>
    </row>
    <row r="198" spans="1:5" x14ac:dyDescent="0.25">
      <c r="A198" s="11" t="s">
        <v>1537</v>
      </c>
      <c r="B198" s="11" t="s">
        <v>1348</v>
      </c>
      <c r="C198" s="12">
        <v>53</v>
      </c>
      <c r="D198" s="16">
        <v>424</v>
      </c>
      <c r="E198" s="16">
        <f t="shared" si="3"/>
        <v>127.19999999999999</v>
      </c>
    </row>
    <row r="199" spans="1:5" x14ac:dyDescent="0.25">
      <c r="A199" s="11" t="s">
        <v>1538</v>
      </c>
      <c r="B199" s="11" t="s">
        <v>1348</v>
      </c>
      <c r="C199" s="12">
        <v>78</v>
      </c>
      <c r="D199" s="16">
        <v>550</v>
      </c>
      <c r="E199" s="16">
        <f t="shared" si="3"/>
        <v>165</v>
      </c>
    </row>
    <row r="200" spans="1:5" x14ac:dyDescent="0.25">
      <c r="A200" s="11" t="s">
        <v>1539</v>
      </c>
      <c r="B200" s="11" t="s">
        <v>1348</v>
      </c>
      <c r="C200" s="12">
        <v>4</v>
      </c>
      <c r="D200" s="16">
        <v>315</v>
      </c>
      <c r="E200" s="16">
        <f t="shared" si="3"/>
        <v>94.5</v>
      </c>
    </row>
    <row r="201" spans="1:5" x14ac:dyDescent="0.25">
      <c r="A201" s="11" t="s">
        <v>1540</v>
      </c>
      <c r="B201" s="11" t="s">
        <v>1348</v>
      </c>
      <c r="C201" s="12">
        <v>1</v>
      </c>
      <c r="D201" s="16">
        <v>14658</v>
      </c>
      <c r="E201" s="16">
        <f t="shared" si="3"/>
        <v>4397.3999999999996</v>
      </c>
    </row>
    <row r="202" spans="1:5" x14ac:dyDescent="0.25">
      <c r="A202" s="11" t="s">
        <v>1541</v>
      </c>
      <c r="B202" s="11" t="s">
        <v>1348</v>
      </c>
      <c r="C202" s="12">
        <v>2</v>
      </c>
      <c r="D202" s="16">
        <v>14466</v>
      </c>
      <c r="E202" s="16">
        <f t="shared" si="3"/>
        <v>4339.8</v>
      </c>
    </row>
    <row r="203" spans="1:5" x14ac:dyDescent="0.25">
      <c r="A203" s="11" t="s">
        <v>1542</v>
      </c>
      <c r="B203" s="11" t="s">
        <v>1348</v>
      </c>
      <c r="C203" s="12">
        <v>5</v>
      </c>
      <c r="D203" s="16">
        <v>19900</v>
      </c>
      <c r="E203" s="16">
        <f t="shared" si="3"/>
        <v>5970</v>
      </c>
    </row>
    <row r="204" spans="1:5" x14ac:dyDescent="0.25">
      <c r="A204" s="11" t="s">
        <v>1543</v>
      </c>
      <c r="B204" s="11" t="s">
        <v>1348</v>
      </c>
      <c r="C204" s="12">
        <v>1</v>
      </c>
      <c r="D204" s="16">
        <v>15223</v>
      </c>
      <c r="E204" s="16">
        <f t="shared" si="3"/>
        <v>4566.8999999999996</v>
      </c>
    </row>
    <row r="205" spans="1:5" x14ac:dyDescent="0.25">
      <c r="A205" s="11" t="s">
        <v>1544</v>
      </c>
      <c r="B205" s="11" t="s">
        <v>1364</v>
      </c>
      <c r="C205" s="25">
        <v>7</v>
      </c>
      <c r="D205" s="16">
        <v>879</v>
      </c>
      <c r="E205" s="16">
        <f>D205*0.2</f>
        <v>175.8</v>
      </c>
    </row>
    <row r="206" spans="1:5" x14ac:dyDescent="0.25">
      <c r="A206" s="11" t="s">
        <v>1545</v>
      </c>
      <c r="B206" s="11" t="s">
        <v>1348</v>
      </c>
      <c r="C206" s="12">
        <v>3</v>
      </c>
      <c r="D206" s="16">
        <v>667</v>
      </c>
      <c r="E206" s="16">
        <f t="shared" si="3"/>
        <v>200.1</v>
      </c>
    </row>
    <row r="207" spans="1:5" x14ac:dyDescent="0.25">
      <c r="A207" s="11" t="s">
        <v>1546</v>
      </c>
      <c r="B207" s="11" t="s">
        <v>1348</v>
      </c>
      <c r="C207" s="12">
        <v>1</v>
      </c>
      <c r="D207" s="16">
        <v>293</v>
      </c>
      <c r="E207" s="16">
        <f t="shared" si="3"/>
        <v>87.899999999999991</v>
      </c>
    </row>
    <row r="208" spans="1:5" x14ac:dyDescent="0.25">
      <c r="A208" s="11" t="s">
        <v>1547</v>
      </c>
      <c r="B208" s="11" t="s">
        <v>1348</v>
      </c>
      <c r="C208" s="12">
        <v>5</v>
      </c>
      <c r="D208" s="16">
        <v>640</v>
      </c>
      <c r="E208" s="16">
        <f t="shared" si="3"/>
        <v>192</v>
      </c>
    </row>
    <row r="209" spans="1:5" x14ac:dyDescent="0.25">
      <c r="A209" s="11" t="s">
        <v>1548</v>
      </c>
      <c r="B209" s="11" t="s">
        <v>1348</v>
      </c>
      <c r="C209" s="12">
        <v>45</v>
      </c>
      <c r="D209" s="16">
        <v>640</v>
      </c>
      <c r="E209" s="16">
        <f t="shared" si="3"/>
        <v>192</v>
      </c>
    </row>
    <row r="210" spans="1:5" x14ac:dyDescent="0.25">
      <c r="A210" s="11" t="s">
        <v>1549</v>
      </c>
      <c r="B210" s="11" t="s">
        <v>1348</v>
      </c>
      <c r="C210" s="12">
        <v>5</v>
      </c>
      <c r="D210" s="16">
        <v>293</v>
      </c>
      <c r="E210" s="16">
        <f t="shared" si="3"/>
        <v>87.899999999999991</v>
      </c>
    </row>
    <row r="211" spans="1:5" x14ac:dyDescent="0.25">
      <c r="A211" s="11" t="s">
        <v>1544</v>
      </c>
      <c r="B211" s="11" t="s">
        <v>1348</v>
      </c>
      <c r="C211" s="25">
        <v>1</v>
      </c>
      <c r="D211" s="16">
        <v>879</v>
      </c>
      <c r="E211" s="16">
        <f t="shared" si="3"/>
        <v>263.7</v>
      </c>
    </row>
    <row r="212" spans="1:5" x14ac:dyDescent="0.25">
      <c r="A212" s="11" t="s">
        <v>1550</v>
      </c>
      <c r="B212" s="11" t="s">
        <v>1348</v>
      </c>
      <c r="C212" s="12">
        <v>1</v>
      </c>
      <c r="D212" s="16">
        <v>26000</v>
      </c>
      <c r="E212" s="16">
        <f t="shared" si="3"/>
        <v>7800</v>
      </c>
    </row>
    <row r="213" spans="1:5" x14ac:dyDescent="0.25">
      <c r="A213" s="11" t="s">
        <v>1551</v>
      </c>
      <c r="B213" s="11" t="s">
        <v>1348</v>
      </c>
      <c r="C213" s="25">
        <v>1</v>
      </c>
      <c r="D213" s="16">
        <v>52000</v>
      </c>
      <c r="E213" s="16">
        <f t="shared" si="3"/>
        <v>15600</v>
      </c>
    </row>
    <row r="214" spans="1:5" x14ac:dyDescent="0.25">
      <c r="A214" s="11" t="s">
        <v>1552</v>
      </c>
      <c r="B214" s="11" t="s">
        <v>1474</v>
      </c>
      <c r="C214" s="12">
        <v>2</v>
      </c>
      <c r="D214" s="16">
        <v>415</v>
      </c>
      <c r="E214" s="16">
        <f>D214*1</f>
        <v>415</v>
      </c>
    </row>
    <row r="215" spans="1:5" x14ac:dyDescent="0.25">
      <c r="A215" s="11" t="s">
        <v>1552</v>
      </c>
      <c r="B215" s="11" t="s">
        <v>1348</v>
      </c>
      <c r="C215" s="12">
        <v>4</v>
      </c>
      <c r="D215" s="16">
        <v>315</v>
      </c>
      <c r="E215" s="16">
        <f t="shared" si="3"/>
        <v>94.5</v>
      </c>
    </row>
    <row r="216" spans="1:5" x14ac:dyDescent="0.25">
      <c r="A216" s="11" t="s">
        <v>1553</v>
      </c>
      <c r="B216" s="11" t="s">
        <v>1348</v>
      </c>
      <c r="C216" s="12">
        <v>142</v>
      </c>
      <c r="D216" s="16">
        <v>315</v>
      </c>
      <c r="E216" s="16">
        <f t="shared" si="3"/>
        <v>94.5</v>
      </c>
    </row>
    <row r="217" spans="1:5" x14ac:dyDescent="0.25">
      <c r="A217" s="11" t="s">
        <v>1554</v>
      </c>
      <c r="B217" s="11" t="s">
        <v>1348</v>
      </c>
      <c r="C217" s="12">
        <v>8</v>
      </c>
      <c r="D217" s="16">
        <v>462</v>
      </c>
      <c r="E217" s="16">
        <f t="shared" si="3"/>
        <v>138.6</v>
      </c>
    </row>
    <row r="218" spans="1:5" x14ac:dyDescent="0.25">
      <c r="A218" s="11" t="s">
        <v>1555</v>
      </c>
      <c r="B218" s="11" t="s">
        <v>1348</v>
      </c>
      <c r="C218" s="12">
        <v>7</v>
      </c>
      <c r="D218" s="16">
        <v>315</v>
      </c>
      <c r="E218" s="16">
        <f t="shared" si="3"/>
        <v>94.5</v>
      </c>
    </row>
    <row r="219" spans="1:5" x14ac:dyDescent="0.25">
      <c r="A219" s="11" t="s">
        <v>1556</v>
      </c>
      <c r="B219" s="11" t="s">
        <v>1348</v>
      </c>
      <c r="C219" s="12">
        <v>48</v>
      </c>
      <c r="D219" s="16">
        <v>315</v>
      </c>
      <c r="E219" s="16">
        <f t="shared" si="3"/>
        <v>94.5</v>
      </c>
    </row>
    <row r="220" spans="1:5" x14ac:dyDescent="0.25">
      <c r="A220" s="11" t="s">
        <v>1557</v>
      </c>
      <c r="B220" s="11" t="s">
        <v>1348</v>
      </c>
      <c r="C220" s="12">
        <v>10</v>
      </c>
      <c r="D220" s="16">
        <f>315*1.25</f>
        <v>393.75</v>
      </c>
      <c r="E220" s="16">
        <f t="shared" si="3"/>
        <v>118.125</v>
      </c>
    </row>
    <row r="221" spans="1:5" x14ac:dyDescent="0.25">
      <c r="A221" s="11" t="s">
        <v>1558</v>
      </c>
      <c r="B221" s="11" t="s">
        <v>1348</v>
      </c>
      <c r="C221" s="25">
        <v>2</v>
      </c>
      <c r="D221" s="16">
        <v>945</v>
      </c>
      <c r="E221" s="16">
        <f t="shared" si="3"/>
        <v>283.5</v>
      </c>
    </row>
    <row r="222" spans="1:5" x14ac:dyDescent="0.25">
      <c r="A222" s="11" t="s">
        <v>1559</v>
      </c>
      <c r="B222" s="11" t="s">
        <v>1348</v>
      </c>
      <c r="C222" s="25">
        <v>47</v>
      </c>
      <c r="D222" s="16">
        <v>945</v>
      </c>
      <c r="E222" s="16">
        <f t="shared" si="3"/>
        <v>283.5</v>
      </c>
    </row>
    <row r="223" spans="1:5" x14ac:dyDescent="0.25">
      <c r="A223" s="11" t="s">
        <v>1560</v>
      </c>
      <c r="B223" s="11" t="s">
        <v>1348</v>
      </c>
      <c r="C223" s="23">
        <v>4</v>
      </c>
      <c r="D223" s="16">
        <v>630</v>
      </c>
      <c r="E223" s="16">
        <f t="shared" si="3"/>
        <v>189</v>
      </c>
    </row>
    <row r="224" spans="1:5" x14ac:dyDescent="0.25">
      <c r="A224" s="11" t="s">
        <v>1561</v>
      </c>
      <c r="B224" s="11" t="s">
        <v>1348</v>
      </c>
      <c r="C224" s="12">
        <v>158</v>
      </c>
      <c r="D224" s="16">
        <v>315</v>
      </c>
      <c r="E224" s="16">
        <f t="shared" si="3"/>
        <v>94.5</v>
      </c>
    </row>
    <row r="225" spans="1:5" x14ac:dyDescent="0.25">
      <c r="A225" s="11" t="s">
        <v>1562</v>
      </c>
      <c r="B225" s="11" t="s">
        <v>1348</v>
      </c>
      <c r="C225" s="12">
        <v>27</v>
      </c>
      <c r="D225" s="16">
        <v>315</v>
      </c>
      <c r="E225" s="16">
        <f t="shared" si="3"/>
        <v>94.5</v>
      </c>
    </row>
    <row r="226" spans="1:5" x14ac:dyDescent="0.25">
      <c r="A226" s="11" t="s">
        <v>1563</v>
      </c>
      <c r="B226" s="11" t="s">
        <v>1348</v>
      </c>
      <c r="C226" s="25">
        <v>1</v>
      </c>
      <c r="D226" s="16">
        <v>55000</v>
      </c>
      <c r="E226" s="16">
        <f t="shared" si="3"/>
        <v>16500</v>
      </c>
    </row>
    <row r="227" spans="1:5" x14ac:dyDescent="0.25">
      <c r="A227" s="11" t="s">
        <v>1564</v>
      </c>
      <c r="B227" s="11" t="s">
        <v>1348</v>
      </c>
      <c r="C227" s="25">
        <v>1</v>
      </c>
      <c r="D227" s="16">
        <f>39400*2</f>
        <v>78800</v>
      </c>
      <c r="E227" s="16">
        <f t="shared" si="3"/>
        <v>23640</v>
      </c>
    </row>
    <row r="228" spans="1:5" x14ac:dyDescent="0.25">
      <c r="A228" s="11" t="s">
        <v>1565</v>
      </c>
      <c r="B228" s="11" t="s">
        <v>1348</v>
      </c>
      <c r="C228" s="25">
        <v>1</v>
      </c>
      <c r="D228" s="16">
        <f>2*39400</f>
        <v>78800</v>
      </c>
      <c r="E228" s="16">
        <f t="shared" si="3"/>
        <v>23640</v>
      </c>
    </row>
    <row r="229" spans="1:5" x14ac:dyDescent="0.25">
      <c r="A229" s="11" t="s">
        <v>1566</v>
      </c>
      <c r="B229" s="11" t="s">
        <v>1348</v>
      </c>
      <c r="C229" s="12">
        <v>1</v>
      </c>
      <c r="D229" s="16">
        <v>39500</v>
      </c>
      <c r="E229" s="16">
        <f t="shared" si="3"/>
        <v>11850</v>
      </c>
    </row>
    <row r="230" spans="1:5" x14ac:dyDescent="0.25">
      <c r="A230" s="11" t="s">
        <v>358</v>
      </c>
      <c r="B230" s="11" t="s">
        <v>1348</v>
      </c>
      <c r="C230" s="12">
        <v>3</v>
      </c>
      <c r="D230" s="16">
        <v>428</v>
      </c>
      <c r="E230" s="16">
        <f t="shared" si="3"/>
        <v>128.4</v>
      </c>
    </row>
    <row r="231" spans="1:5" x14ac:dyDescent="0.25">
      <c r="A231" s="11" t="s">
        <v>1567</v>
      </c>
      <c r="B231" s="11" t="s">
        <v>1348</v>
      </c>
      <c r="C231" s="12">
        <v>7</v>
      </c>
      <c r="D231" s="16">
        <v>563</v>
      </c>
      <c r="E231" s="16">
        <f t="shared" si="3"/>
        <v>168.9</v>
      </c>
    </row>
    <row r="232" spans="1:5" x14ac:dyDescent="0.25">
      <c r="A232" s="11" t="s">
        <v>1568</v>
      </c>
      <c r="B232" s="11" t="s">
        <v>1348</v>
      </c>
      <c r="C232" s="12">
        <v>1</v>
      </c>
      <c r="D232" s="16">
        <v>428</v>
      </c>
      <c r="E232" s="16">
        <f t="shared" si="3"/>
        <v>128.4</v>
      </c>
    </row>
    <row r="233" spans="1:5" x14ac:dyDescent="0.25">
      <c r="A233" s="11" t="s">
        <v>1569</v>
      </c>
      <c r="B233" s="11" t="s">
        <v>1261</v>
      </c>
      <c r="C233" s="12">
        <v>20</v>
      </c>
      <c r="D233" s="16">
        <v>495</v>
      </c>
      <c r="E233" s="16">
        <f>D233*0.4</f>
        <v>198</v>
      </c>
    </row>
    <row r="234" spans="1:5" x14ac:dyDescent="0.25">
      <c r="A234" s="11" t="s">
        <v>1570</v>
      </c>
      <c r="B234" s="11" t="s">
        <v>1272</v>
      </c>
      <c r="C234" s="12">
        <v>2</v>
      </c>
      <c r="D234" s="16">
        <f>3*315</f>
        <v>945</v>
      </c>
      <c r="E234" s="16">
        <f>D234*0.45</f>
        <v>425.25</v>
      </c>
    </row>
    <row r="235" spans="1:5" x14ac:dyDescent="0.25">
      <c r="A235" s="11" t="s">
        <v>1571</v>
      </c>
      <c r="B235" s="11" t="s">
        <v>1348</v>
      </c>
      <c r="C235" s="12">
        <v>6</v>
      </c>
      <c r="D235" s="16">
        <v>315</v>
      </c>
      <c r="E235" s="16">
        <f t="shared" si="3"/>
        <v>94.5</v>
      </c>
    </row>
    <row r="236" spans="1:5" x14ac:dyDescent="0.25">
      <c r="A236" s="11" t="s">
        <v>1573</v>
      </c>
      <c r="B236" s="11" t="s">
        <v>1348</v>
      </c>
      <c r="C236" s="12">
        <v>1</v>
      </c>
      <c r="D236" s="16">
        <v>315</v>
      </c>
      <c r="E236" s="16">
        <f t="shared" si="3"/>
        <v>94.5</v>
      </c>
    </row>
    <row r="237" spans="1:5" x14ac:dyDescent="0.25">
      <c r="A237" s="11" t="s">
        <v>1572</v>
      </c>
      <c r="B237" s="11" t="s">
        <v>1348</v>
      </c>
      <c r="C237" s="12">
        <v>1</v>
      </c>
      <c r="D237" s="16">
        <v>54408</v>
      </c>
      <c r="E237" s="16">
        <f t="shared" si="3"/>
        <v>16322.4</v>
      </c>
    </row>
    <row r="238" spans="1:5" x14ac:dyDescent="0.25">
      <c r="A238" s="11" t="s">
        <v>1574</v>
      </c>
      <c r="B238" s="11" t="s">
        <v>1364</v>
      </c>
      <c r="C238" s="12">
        <v>45</v>
      </c>
      <c r="D238" s="16">
        <v>710</v>
      </c>
      <c r="E238" s="16">
        <f>D238*0.2</f>
        <v>142</v>
      </c>
    </row>
    <row r="239" spans="1:5" x14ac:dyDescent="0.25">
      <c r="A239" s="11" t="s">
        <v>1575</v>
      </c>
      <c r="B239" s="11" t="s">
        <v>1348</v>
      </c>
      <c r="C239" s="12">
        <v>36</v>
      </c>
      <c r="D239" s="16">
        <v>745</v>
      </c>
      <c r="E239" s="16">
        <f t="shared" si="3"/>
        <v>223.5</v>
      </c>
    </row>
    <row r="240" spans="1:5" x14ac:dyDescent="0.25">
      <c r="A240" s="11" t="s">
        <v>1576</v>
      </c>
      <c r="B240" s="11" t="s">
        <v>1348</v>
      </c>
      <c r="C240" s="12">
        <v>40</v>
      </c>
      <c r="D240" s="16">
        <v>645</v>
      </c>
      <c r="E240" s="16">
        <f t="shared" si="3"/>
        <v>193.5</v>
      </c>
    </row>
    <row r="241" spans="1:5" x14ac:dyDescent="0.25">
      <c r="A241" s="11" t="s">
        <v>1577</v>
      </c>
      <c r="B241" s="11" t="s">
        <v>1348</v>
      </c>
      <c r="C241" s="12">
        <v>70</v>
      </c>
      <c r="D241" s="16">
        <v>615</v>
      </c>
      <c r="E241" s="16">
        <f t="shared" si="3"/>
        <v>184.5</v>
      </c>
    </row>
    <row r="242" spans="1:5" x14ac:dyDescent="0.25">
      <c r="A242" s="11" t="s">
        <v>1578</v>
      </c>
      <c r="B242" s="11" t="s">
        <v>1348</v>
      </c>
      <c r="C242" s="12">
        <v>156</v>
      </c>
      <c r="D242" s="16">
        <v>754</v>
      </c>
      <c r="E242" s="16">
        <f t="shared" si="3"/>
        <v>226.2</v>
      </c>
    </row>
    <row r="243" spans="1:5" x14ac:dyDescent="0.25">
      <c r="A243" s="11" t="s">
        <v>1579</v>
      </c>
      <c r="B243" s="11" t="s">
        <v>1348</v>
      </c>
      <c r="C243" s="12">
        <v>3</v>
      </c>
      <c r="D243" s="16">
        <f>1.25*451</f>
        <v>563.75</v>
      </c>
      <c r="E243" s="16">
        <f t="shared" si="3"/>
        <v>169.125</v>
      </c>
    </row>
    <row r="244" spans="1:5" x14ac:dyDescent="0.25">
      <c r="A244" s="11" t="s">
        <v>1580</v>
      </c>
      <c r="B244" s="11" t="s">
        <v>1348</v>
      </c>
      <c r="C244" s="12">
        <v>2</v>
      </c>
      <c r="D244" s="16">
        <f>1.25*592</f>
        <v>740</v>
      </c>
      <c r="E244" s="16">
        <f t="shared" si="3"/>
        <v>222</v>
      </c>
    </row>
    <row r="245" spans="1:5" x14ac:dyDescent="0.25">
      <c r="A245" s="11" t="s">
        <v>1581</v>
      </c>
      <c r="B245" s="11" t="s">
        <v>1348</v>
      </c>
      <c r="C245" s="12">
        <v>1</v>
      </c>
      <c r="D245" s="16">
        <v>448</v>
      </c>
      <c r="E245" s="16">
        <f t="shared" si="3"/>
        <v>134.4</v>
      </c>
    </row>
    <row r="246" spans="1:5" x14ac:dyDescent="0.25">
      <c r="A246" s="11" t="s">
        <v>1582</v>
      </c>
      <c r="B246" s="11" t="s">
        <v>1348</v>
      </c>
      <c r="C246" s="12">
        <v>6</v>
      </c>
      <c r="D246" s="16">
        <v>448</v>
      </c>
      <c r="E246" s="16">
        <f t="shared" si="3"/>
        <v>134.4</v>
      </c>
    </row>
    <row r="247" spans="1:5" x14ac:dyDescent="0.25">
      <c r="A247" s="11" t="s">
        <v>1583</v>
      </c>
      <c r="B247" s="11" t="s">
        <v>1348</v>
      </c>
      <c r="C247" s="12">
        <v>5</v>
      </c>
      <c r="D247" s="16">
        <v>710</v>
      </c>
      <c r="E247" s="16">
        <f t="shared" si="3"/>
        <v>213</v>
      </c>
    </row>
    <row r="248" spans="1:5" x14ac:dyDescent="0.25">
      <c r="A248" s="11" t="s">
        <v>1584</v>
      </c>
      <c r="B248" s="11" t="s">
        <v>1272</v>
      </c>
      <c r="C248" s="12">
        <v>11</v>
      </c>
      <c r="D248" s="16">
        <v>372</v>
      </c>
      <c r="E248" s="16">
        <f>D248*0.45</f>
        <v>167.4</v>
      </c>
    </row>
    <row r="249" spans="1:5" x14ac:dyDescent="0.25">
      <c r="A249" s="11" t="s">
        <v>1584</v>
      </c>
      <c r="B249" s="11" t="s">
        <v>1261</v>
      </c>
      <c r="C249" s="12">
        <v>13</v>
      </c>
      <c r="D249" s="16">
        <v>372</v>
      </c>
      <c r="E249" s="16">
        <f>D249*0.4</f>
        <v>148.80000000000001</v>
      </c>
    </row>
    <row r="250" spans="1:5" x14ac:dyDescent="0.25">
      <c r="A250" s="11" t="s">
        <v>1585</v>
      </c>
      <c r="B250" s="11" t="s">
        <v>1348</v>
      </c>
      <c r="C250" s="12">
        <v>2</v>
      </c>
      <c r="D250" s="16">
        <v>754</v>
      </c>
      <c r="E250" s="16">
        <f t="shared" si="3"/>
        <v>226.2</v>
      </c>
    </row>
    <row r="251" spans="1:5" x14ac:dyDescent="0.25">
      <c r="A251" s="11" t="s">
        <v>1586</v>
      </c>
      <c r="B251" s="11" t="s">
        <v>1348</v>
      </c>
      <c r="C251" s="12">
        <v>2</v>
      </c>
      <c r="D251" s="16">
        <v>372</v>
      </c>
      <c r="E251" s="16">
        <f t="shared" si="3"/>
        <v>111.6</v>
      </c>
    </row>
    <row r="252" spans="1:5" x14ac:dyDescent="0.25">
      <c r="A252" s="11" t="s">
        <v>1587</v>
      </c>
      <c r="B252" s="11" t="s">
        <v>1348</v>
      </c>
      <c r="C252" s="12">
        <v>17</v>
      </c>
      <c r="D252" s="16">
        <v>372</v>
      </c>
      <c r="E252" s="16">
        <f t="shared" si="3"/>
        <v>111.6</v>
      </c>
    </row>
    <row r="253" spans="1:5" x14ac:dyDescent="0.25">
      <c r="A253" s="11" t="s">
        <v>1588</v>
      </c>
      <c r="B253" s="11" t="s">
        <v>1348</v>
      </c>
      <c r="C253" s="12">
        <v>1</v>
      </c>
      <c r="D253" s="16">
        <v>372</v>
      </c>
      <c r="E253" s="16">
        <f t="shared" si="3"/>
        <v>111.6</v>
      </c>
    </row>
    <row r="254" spans="1:5" x14ac:dyDescent="0.25">
      <c r="A254" s="11" t="s">
        <v>1589</v>
      </c>
      <c r="B254" s="11" t="s">
        <v>1348</v>
      </c>
      <c r="C254" s="12">
        <v>15</v>
      </c>
      <c r="D254" s="16">
        <v>1001</v>
      </c>
      <c r="E254" s="16">
        <f t="shared" si="3"/>
        <v>300.3</v>
      </c>
    </row>
    <row r="255" spans="1:5" x14ac:dyDescent="0.25">
      <c r="A255" s="11" t="s">
        <v>1590</v>
      </c>
      <c r="B255" s="11" t="s">
        <v>1348</v>
      </c>
      <c r="C255" s="12">
        <v>98</v>
      </c>
      <c r="D255" s="16">
        <v>457</v>
      </c>
      <c r="E255" s="16">
        <f t="shared" si="3"/>
        <v>137.1</v>
      </c>
    </row>
    <row r="256" spans="1:5" x14ac:dyDescent="0.25">
      <c r="A256" s="11" t="s">
        <v>1591</v>
      </c>
      <c r="B256" s="11" t="s">
        <v>1348</v>
      </c>
      <c r="C256" s="25">
        <v>48</v>
      </c>
      <c r="D256" s="16">
        <f>D255*3</f>
        <v>1371</v>
      </c>
      <c r="E256" s="16">
        <f t="shared" si="3"/>
        <v>411.3</v>
      </c>
    </row>
    <row r="257" spans="1:5" x14ac:dyDescent="0.25">
      <c r="A257" s="11" t="s">
        <v>1592</v>
      </c>
      <c r="B257" s="11" t="s">
        <v>1348</v>
      </c>
      <c r="C257" s="12">
        <v>4</v>
      </c>
      <c r="D257" s="16">
        <v>457</v>
      </c>
      <c r="E257" s="16">
        <f t="shared" si="3"/>
        <v>137.1</v>
      </c>
    </row>
    <row r="258" spans="1:5" x14ac:dyDescent="0.25">
      <c r="A258" s="11" t="s">
        <v>1593</v>
      </c>
      <c r="B258" s="11" t="s">
        <v>1348</v>
      </c>
      <c r="C258" s="12">
        <v>4</v>
      </c>
      <c r="D258" s="16">
        <v>457</v>
      </c>
      <c r="E258" s="16">
        <f t="shared" si="3"/>
        <v>137.1</v>
      </c>
    </row>
    <row r="259" spans="1:5" x14ac:dyDescent="0.25">
      <c r="A259" s="11" t="s">
        <v>1594</v>
      </c>
      <c r="B259" s="11" t="s">
        <v>1348</v>
      </c>
      <c r="C259" s="12">
        <v>35</v>
      </c>
      <c r="D259" s="16">
        <v>424</v>
      </c>
      <c r="E259" s="16">
        <f t="shared" si="3"/>
        <v>127.19999999999999</v>
      </c>
    </row>
    <row r="260" spans="1:5" x14ac:dyDescent="0.25">
      <c r="A260" s="11" t="s">
        <v>1595</v>
      </c>
      <c r="B260" s="11" t="s">
        <v>1348</v>
      </c>
      <c r="C260" s="12">
        <v>235</v>
      </c>
      <c r="D260" s="16">
        <v>654</v>
      </c>
      <c r="E260" s="16">
        <f t="shared" ref="E260:E268" si="4">D260*0.3</f>
        <v>196.2</v>
      </c>
    </row>
    <row r="261" spans="1:5" x14ac:dyDescent="0.25">
      <c r="A261" s="11" t="s">
        <v>359</v>
      </c>
      <c r="B261" s="11" t="s">
        <v>1348</v>
      </c>
      <c r="C261" s="12">
        <v>7</v>
      </c>
      <c r="D261" s="16">
        <v>445</v>
      </c>
      <c r="E261" s="16">
        <f t="shared" si="4"/>
        <v>133.5</v>
      </c>
    </row>
    <row r="262" spans="1:5" x14ac:dyDescent="0.25">
      <c r="A262" s="11" t="s">
        <v>1596</v>
      </c>
      <c r="B262" s="11" t="s">
        <v>1348</v>
      </c>
      <c r="C262" s="25">
        <v>4</v>
      </c>
      <c r="D262" s="16">
        <f>2*346</f>
        <v>692</v>
      </c>
      <c r="E262" s="16">
        <f t="shared" si="4"/>
        <v>207.6</v>
      </c>
    </row>
    <row r="263" spans="1:5" x14ac:dyDescent="0.25">
      <c r="A263" s="11" t="s">
        <v>1597</v>
      </c>
      <c r="B263" s="11" t="s">
        <v>1348</v>
      </c>
      <c r="C263" s="12">
        <v>3</v>
      </c>
      <c r="D263" s="16">
        <v>346</v>
      </c>
      <c r="E263" s="16">
        <f t="shared" si="4"/>
        <v>103.8</v>
      </c>
    </row>
    <row r="264" spans="1:5" x14ac:dyDescent="0.25">
      <c r="A264" s="11" t="s">
        <v>1598</v>
      </c>
      <c r="B264" s="11" t="s">
        <v>1348</v>
      </c>
      <c r="C264" s="12">
        <v>17</v>
      </c>
      <c r="D264" s="16">
        <v>654</v>
      </c>
      <c r="E264" s="16">
        <f t="shared" si="4"/>
        <v>196.2</v>
      </c>
    </row>
    <row r="265" spans="1:5" x14ac:dyDescent="0.25">
      <c r="A265" s="11" t="s">
        <v>1599</v>
      </c>
      <c r="B265" s="11" t="s">
        <v>1440</v>
      </c>
      <c r="C265" s="25">
        <v>1</v>
      </c>
      <c r="D265" s="16">
        <f>3*346</f>
        <v>1038</v>
      </c>
      <c r="E265" s="16">
        <f>D265*0.2</f>
        <v>207.60000000000002</v>
      </c>
    </row>
    <row r="266" spans="1:5" x14ac:dyDescent="0.25">
      <c r="A266" s="11" t="s">
        <v>360</v>
      </c>
      <c r="B266" s="11" t="s">
        <v>1348</v>
      </c>
      <c r="C266" s="12">
        <v>9</v>
      </c>
      <c r="D266" s="16">
        <v>446</v>
      </c>
      <c r="E266" s="16">
        <f t="shared" si="4"/>
        <v>133.79999999999998</v>
      </c>
    </row>
    <row r="267" spans="1:5" x14ac:dyDescent="0.25">
      <c r="A267" s="11" t="s">
        <v>1600</v>
      </c>
      <c r="B267" s="11" t="s">
        <v>1348</v>
      </c>
      <c r="C267" s="12">
        <v>1</v>
      </c>
      <c r="D267" s="16">
        <v>346</v>
      </c>
      <c r="E267" s="16">
        <f t="shared" si="4"/>
        <v>103.8</v>
      </c>
    </row>
    <row r="268" spans="1:5" x14ac:dyDescent="0.25">
      <c r="A268" s="11" t="s">
        <v>1601</v>
      </c>
      <c r="B268" s="11" t="s">
        <v>1348</v>
      </c>
      <c r="C268" s="12">
        <v>10</v>
      </c>
      <c r="D268" s="16">
        <v>654</v>
      </c>
      <c r="E268" s="16">
        <f t="shared" si="4"/>
        <v>196.2</v>
      </c>
    </row>
    <row r="269" spans="1:5" x14ac:dyDescent="0.25">
      <c r="E269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selection activeCell="E4" sqref="E4"/>
    </sheetView>
  </sheetViews>
  <sheetFormatPr defaultRowHeight="15" x14ac:dyDescent="0.25"/>
  <cols>
    <col min="1" max="1" width="40" bestFit="1" customWidth="1"/>
    <col min="2" max="2" width="8.140625" bestFit="1" customWidth="1"/>
    <col min="3" max="3" width="8" bestFit="1" customWidth="1"/>
    <col min="4" max="4" width="8.42578125" bestFit="1" customWidth="1"/>
  </cols>
  <sheetData>
    <row r="1" spans="1:4" ht="15.75" x14ac:dyDescent="0.25">
      <c r="A1" s="57" t="s">
        <v>373</v>
      </c>
      <c r="B1" s="57"/>
      <c r="C1" s="57"/>
      <c r="D1" s="1"/>
    </row>
    <row r="2" spans="1:4" x14ac:dyDescent="0.25">
      <c r="A2" s="2" t="s">
        <v>0</v>
      </c>
      <c r="B2" s="3" t="s">
        <v>1</v>
      </c>
      <c r="C2" s="6" t="s">
        <v>2</v>
      </c>
      <c r="D2" s="3" t="s">
        <v>3</v>
      </c>
    </row>
    <row r="3" spans="1:4" x14ac:dyDescent="0.25">
      <c r="A3" s="4" t="s">
        <v>374</v>
      </c>
      <c r="B3" s="5">
        <v>5</v>
      </c>
      <c r="C3" s="7">
        <v>10</v>
      </c>
      <c r="D3" s="8">
        <v>50</v>
      </c>
    </row>
    <row r="4" spans="1:4" x14ac:dyDescent="0.25">
      <c r="A4" s="4" t="s">
        <v>375</v>
      </c>
      <c r="B4" s="5">
        <v>2</v>
      </c>
      <c r="C4" s="7">
        <v>193.44</v>
      </c>
      <c r="D4" s="8">
        <v>386.88</v>
      </c>
    </row>
    <row r="5" spans="1:4" x14ac:dyDescent="0.25">
      <c r="A5" s="4" t="s">
        <v>376</v>
      </c>
      <c r="B5" s="5">
        <v>4</v>
      </c>
      <c r="C5" s="7">
        <v>304</v>
      </c>
      <c r="D5" s="8">
        <v>1216</v>
      </c>
    </row>
    <row r="6" spans="1:4" x14ac:dyDescent="0.25">
      <c r="A6" s="4" t="s">
        <v>377</v>
      </c>
      <c r="B6" s="5">
        <v>9</v>
      </c>
      <c r="C6" s="7">
        <v>411.65</v>
      </c>
      <c r="D6" s="8">
        <v>3704.87</v>
      </c>
    </row>
    <row r="7" spans="1:4" x14ac:dyDescent="0.25">
      <c r="A7" s="4" t="s">
        <v>378</v>
      </c>
      <c r="B7" s="5">
        <v>1</v>
      </c>
      <c r="C7" s="7">
        <v>50</v>
      </c>
      <c r="D7" s="8">
        <v>50</v>
      </c>
    </row>
    <row r="8" spans="1:4" x14ac:dyDescent="0.25">
      <c r="A8" s="4" t="s">
        <v>379</v>
      </c>
      <c r="B8" s="5">
        <v>1</v>
      </c>
      <c r="C8" s="7">
        <v>84</v>
      </c>
      <c r="D8" s="8">
        <v>84</v>
      </c>
    </row>
    <row r="9" spans="1:4" x14ac:dyDescent="0.25">
      <c r="A9" s="4" t="s">
        <v>380</v>
      </c>
      <c r="B9" s="5">
        <v>1</v>
      </c>
      <c r="C9" s="7">
        <v>1013.29</v>
      </c>
      <c r="D9" s="8">
        <v>1013.29</v>
      </c>
    </row>
    <row r="10" spans="1:4" x14ac:dyDescent="0.25">
      <c r="A10" s="4" t="s">
        <v>381</v>
      </c>
      <c r="B10" s="5">
        <v>3</v>
      </c>
      <c r="C10" s="7">
        <v>82.58</v>
      </c>
      <c r="D10" s="8">
        <v>247.73</v>
      </c>
    </row>
    <row r="11" spans="1:4" x14ac:dyDescent="0.25">
      <c r="A11" s="4" t="s">
        <v>382</v>
      </c>
      <c r="B11" s="5">
        <v>4</v>
      </c>
      <c r="C11" s="7">
        <v>1</v>
      </c>
      <c r="D11" s="8">
        <v>4</v>
      </c>
    </row>
    <row r="12" spans="1:4" x14ac:dyDescent="0.25">
      <c r="A12" s="4" t="s">
        <v>383</v>
      </c>
      <c r="B12" s="5">
        <v>3</v>
      </c>
      <c r="C12" s="7">
        <v>298.08</v>
      </c>
      <c r="D12" s="8">
        <v>894.25</v>
      </c>
    </row>
    <row r="13" spans="1:4" x14ac:dyDescent="0.25">
      <c r="A13" s="4" t="s">
        <v>384</v>
      </c>
      <c r="B13" s="5">
        <v>4</v>
      </c>
      <c r="C13" s="7">
        <v>955.87</v>
      </c>
      <c r="D13" s="8">
        <v>3823.46</v>
      </c>
    </row>
    <row r="14" spans="1:4" x14ac:dyDescent="0.25">
      <c r="A14" s="4" t="s">
        <v>385</v>
      </c>
      <c r="B14" s="5">
        <v>2</v>
      </c>
      <c r="C14" s="7">
        <v>427.5</v>
      </c>
      <c r="D14" s="8">
        <v>855</v>
      </c>
    </row>
    <row r="15" spans="1:4" x14ac:dyDescent="0.25">
      <c r="A15" s="4" t="s">
        <v>386</v>
      </c>
      <c r="B15" s="5">
        <v>1</v>
      </c>
      <c r="C15" s="7">
        <v>362.27</v>
      </c>
      <c r="D15" s="8">
        <v>362.27</v>
      </c>
    </row>
    <row r="16" spans="1:4" x14ac:dyDescent="0.25">
      <c r="A16" s="4" t="s">
        <v>387</v>
      </c>
      <c r="B16" s="5">
        <v>1</v>
      </c>
      <c r="C16" s="7">
        <v>1092.3900000000001</v>
      </c>
      <c r="D16" s="8">
        <v>1092.3900000000001</v>
      </c>
    </row>
    <row r="17" spans="1:4" x14ac:dyDescent="0.25">
      <c r="A17" s="4" t="s">
        <v>388</v>
      </c>
      <c r="B17" s="5">
        <v>2</v>
      </c>
      <c r="C17" s="7">
        <v>78.75</v>
      </c>
      <c r="D17" s="8">
        <v>157.5</v>
      </c>
    </row>
    <row r="18" spans="1:4" x14ac:dyDescent="0.25">
      <c r="A18" s="4" t="s">
        <v>389</v>
      </c>
      <c r="B18" s="5">
        <v>1</v>
      </c>
      <c r="C18" s="7">
        <v>73.45</v>
      </c>
      <c r="D18" s="8">
        <v>73.45</v>
      </c>
    </row>
    <row r="19" spans="1:4" x14ac:dyDescent="0.25">
      <c r="A19" s="4" t="s">
        <v>390</v>
      </c>
      <c r="B19" s="5">
        <v>1</v>
      </c>
      <c r="C19" s="7">
        <v>224.03</v>
      </c>
      <c r="D19" s="8">
        <v>224.03</v>
      </c>
    </row>
    <row r="20" spans="1:4" x14ac:dyDescent="0.25">
      <c r="A20" s="4" t="s">
        <v>391</v>
      </c>
      <c r="B20" s="5">
        <v>2</v>
      </c>
      <c r="C20" s="7">
        <v>104.87</v>
      </c>
      <c r="D20" s="8">
        <v>209.73</v>
      </c>
    </row>
    <row r="21" spans="1:4" x14ac:dyDescent="0.25">
      <c r="A21" s="4" t="s">
        <v>392</v>
      </c>
      <c r="B21" s="5">
        <v>13</v>
      </c>
      <c r="C21" s="7">
        <v>69.52</v>
      </c>
      <c r="D21" s="8">
        <v>903.78</v>
      </c>
    </row>
    <row r="22" spans="1:4" x14ac:dyDescent="0.25">
      <c r="A22" s="4" t="s">
        <v>393</v>
      </c>
      <c r="B22" s="5">
        <v>1</v>
      </c>
      <c r="C22" s="7">
        <v>104.63</v>
      </c>
      <c r="D22" s="8">
        <v>104.63</v>
      </c>
    </row>
    <row r="23" spans="1:4" x14ac:dyDescent="0.25">
      <c r="A23" s="4" t="s">
        <v>394</v>
      </c>
      <c r="B23" s="5">
        <v>-3</v>
      </c>
      <c r="C23" s="7">
        <v>92.86</v>
      </c>
      <c r="D23" s="8">
        <v>-278.57</v>
      </c>
    </row>
    <row r="24" spans="1:4" x14ac:dyDescent="0.25">
      <c r="A24" s="4" t="s">
        <v>395</v>
      </c>
      <c r="B24" s="5">
        <v>138</v>
      </c>
      <c r="C24" s="7">
        <v>100.28</v>
      </c>
      <c r="D24" s="8">
        <v>13839.24</v>
      </c>
    </row>
    <row r="25" spans="1:4" x14ac:dyDescent="0.25">
      <c r="A25" s="4" t="s">
        <v>396</v>
      </c>
      <c r="B25" s="5">
        <v>-1</v>
      </c>
      <c r="C25" s="7">
        <v>221.05</v>
      </c>
      <c r="D25" s="8">
        <v>-221.05</v>
      </c>
    </row>
    <row r="26" spans="1:4" x14ac:dyDescent="0.25">
      <c r="A26" s="4" t="s">
        <v>397</v>
      </c>
      <c r="B26" s="5">
        <v>7</v>
      </c>
      <c r="C26" s="7">
        <v>154.21</v>
      </c>
      <c r="D26" s="8">
        <v>1079.46</v>
      </c>
    </row>
    <row r="27" spans="1:4" x14ac:dyDescent="0.25">
      <c r="A27" s="4" t="s">
        <v>398</v>
      </c>
      <c r="B27" s="5">
        <v>1</v>
      </c>
      <c r="C27" s="7">
        <v>480</v>
      </c>
      <c r="D27" s="8">
        <v>480</v>
      </c>
    </row>
    <row r="28" spans="1:4" x14ac:dyDescent="0.25">
      <c r="A28" s="4" t="s">
        <v>399</v>
      </c>
      <c r="B28" s="5">
        <v>2</v>
      </c>
      <c r="C28" s="7">
        <v>50</v>
      </c>
      <c r="D28" s="8">
        <v>100</v>
      </c>
    </row>
    <row r="29" spans="1:4" x14ac:dyDescent="0.25">
      <c r="A29" s="4" t="s">
        <v>400</v>
      </c>
      <c r="B29" s="5">
        <v>1</v>
      </c>
      <c r="C29" s="7">
        <v>99</v>
      </c>
      <c r="D29" s="8">
        <v>99</v>
      </c>
    </row>
    <row r="30" spans="1:4" x14ac:dyDescent="0.25">
      <c r="A30" s="4" t="s">
        <v>401</v>
      </c>
      <c r="B30" s="5">
        <v>5</v>
      </c>
      <c r="C30" s="7">
        <v>1293.08</v>
      </c>
      <c r="D30" s="8">
        <v>6465.42</v>
      </c>
    </row>
    <row r="31" spans="1:4" x14ac:dyDescent="0.25">
      <c r="A31" s="4" t="s">
        <v>402</v>
      </c>
      <c r="B31" s="5">
        <v>1</v>
      </c>
      <c r="C31" s="7">
        <v>1148.3399999999999</v>
      </c>
      <c r="D31" s="8">
        <v>1148.3399999999999</v>
      </c>
    </row>
    <row r="32" spans="1:4" x14ac:dyDescent="0.25">
      <c r="A32" s="4" t="s">
        <v>403</v>
      </c>
      <c r="B32" s="5">
        <v>1</v>
      </c>
      <c r="C32" s="7">
        <v>1365</v>
      </c>
      <c r="D32" s="8">
        <v>1365</v>
      </c>
    </row>
    <row r="33" spans="1:4" x14ac:dyDescent="0.25">
      <c r="A33" s="4" t="s">
        <v>404</v>
      </c>
      <c r="B33" s="5">
        <v>1</v>
      </c>
      <c r="C33" s="7">
        <v>2177.6799999999998</v>
      </c>
      <c r="D33" s="8">
        <v>2177.6799999999998</v>
      </c>
    </row>
    <row r="34" spans="1:4" x14ac:dyDescent="0.25">
      <c r="A34" s="4" t="s">
        <v>405</v>
      </c>
      <c r="B34" s="5">
        <v>2</v>
      </c>
      <c r="C34" s="7">
        <v>600</v>
      </c>
      <c r="D34" s="8">
        <v>1200</v>
      </c>
    </row>
    <row r="35" spans="1:4" x14ac:dyDescent="0.25">
      <c r="A35" s="4" t="s">
        <v>406</v>
      </c>
      <c r="B35" s="5">
        <v>1</v>
      </c>
      <c r="C35" s="7">
        <v>7644.14</v>
      </c>
      <c r="D35" s="8">
        <v>7644.14</v>
      </c>
    </row>
    <row r="36" spans="1:4" x14ac:dyDescent="0.25">
      <c r="A36" s="4" t="s">
        <v>407</v>
      </c>
      <c r="B36" s="5">
        <v>1</v>
      </c>
      <c r="C36" s="7">
        <v>324.7</v>
      </c>
      <c r="D36" s="8">
        <v>324.7</v>
      </c>
    </row>
    <row r="37" spans="1:4" x14ac:dyDescent="0.25">
      <c r="A37" s="4" t="s">
        <v>408</v>
      </c>
      <c r="B37" s="5">
        <v>3</v>
      </c>
      <c r="C37" s="7">
        <v>95</v>
      </c>
      <c r="D37" s="8">
        <v>285</v>
      </c>
    </row>
    <row r="38" spans="1:4" x14ac:dyDescent="0.25">
      <c r="A38" s="4" t="s">
        <v>409</v>
      </c>
      <c r="B38" s="5">
        <v>2</v>
      </c>
      <c r="C38" s="7">
        <v>95</v>
      </c>
      <c r="D38" s="8">
        <v>190</v>
      </c>
    </row>
    <row r="39" spans="1:4" x14ac:dyDescent="0.25">
      <c r="A39" s="4" t="s">
        <v>410</v>
      </c>
      <c r="B39" s="5">
        <v>3</v>
      </c>
      <c r="C39" s="7">
        <v>95</v>
      </c>
      <c r="D39" s="8">
        <v>285</v>
      </c>
    </row>
    <row r="40" spans="1:4" x14ac:dyDescent="0.25">
      <c r="A40" s="4" t="s">
        <v>411</v>
      </c>
      <c r="B40" s="5">
        <v>1</v>
      </c>
      <c r="C40" s="7">
        <v>154</v>
      </c>
      <c r="D40" s="8">
        <v>154</v>
      </c>
    </row>
    <row r="41" spans="1:4" x14ac:dyDescent="0.25">
      <c r="A41" s="4" t="s">
        <v>412</v>
      </c>
      <c r="B41" s="5">
        <v>1</v>
      </c>
      <c r="C41" s="7">
        <v>95</v>
      </c>
      <c r="D41" s="8">
        <v>95</v>
      </c>
    </row>
    <row r="42" spans="1:4" x14ac:dyDescent="0.25">
      <c r="A42" s="4" t="s">
        <v>413</v>
      </c>
      <c r="B42" s="5">
        <v>2</v>
      </c>
      <c r="C42" s="7">
        <v>123.26</v>
      </c>
      <c r="D42" s="8">
        <v>246.52</v>
      </c>
    </row>
    <row r="43" spans="1:4" x14ac:dyDescent="0.25">
      <c r="A43" s="4" t="s">
        <v>414</v>
      </c>
      <c r="B43" s="5">
        <v>4</v>
      </c>
      <c r="C43" s="7">
        <v>95</v>
      </c>
      <c r="D43" s="8">
        <v>380</v>
      </c>
    </row>
    <row r="44" spans="1:4" x14ac:dyDescent="0.25">
      <c r="A44" s="4" t="s">
        <v>415</v>
      </c>
      <c r="B44" s="5">
        <v>3</v>
      </c>
      <c r="C44" s="7">
        <v>95</v>
      </c>
      <c r="D44" s="8">
        <v>285</v>
      </c>
    </row>
    <row r="45" spans="1:4" x14ac:dyDescent="0.25">
      <c r="A45" s="4" t="s">
        <v>416</v>
      </c>
      <c r="B45" s="5">
        <v>3</v>
      </c>
      <c r="C45" s="7">
        <v>95</v>
      </c>
      <c r="D45" s="8">
        <v>285</v>
      </c>
    </row>
    <row r="46" spans="1:4" x14ac:dyDescent="0.25">
      <c r="A46" s="4" t="s">
        <v>417</v>
      </c>
      <c r="B46" s="5">
        <v>3</v>
      </c>
      <c r="C46" s="7">
        <v>95</v>
      </c>
      <c r="D46" s="8">
        <v>285</v>
      </c>
    </row>
    <row r="47" spans="1:4" x14ac:dyDescent="0.25">
      <c r="A47" s="4" t="s">
        <v>418</v>
      </c>
      <c r="B47" s="5">
        <v>1</v>
      </c>
      <c r="C47" s="7">
        <v>95</v>
      </c>
      <c r="D47" s="8">
        <v>95</v>
      </c>
    </row>
    <row r="48" spans="1:4" x14ac:dyDescent="0.25">
      <c r="A48" s="4" t="s">
        <v>419</v>
      </c>
      <c r="B48" s="5">
        <v>1</v>
      </c>
      <c r="C48" s="7">
        <v>95</v>
      </c>
      <c r="D48" s="8">
        <v>95</v>
      </c>
    </row>
    <row r="49" spans="1:4" x14ac:dyDescent="0.25">
      <c r="A49" s="4" t="s">
        <v>420</v>
      </c>
      <c r="B49" s="5">
        <v>21</v>
      </c>
      <c r="C49" s="7">
        <v>105.81</v>
      </c>
      <c r="D49" s="8">
        <v>2222.02</v>
      </c>
    </row>
    <row r="50" spans="1:4" x14ac:dyDescent="0.25">
      <c r="A50" s="4" t="s">
        <v>421</v>
      </c>
      <c r="B50" s="5">
        <v>1</v>
      </c>
      <c r="C50" s="7">
        <v>95</v>
      </c>
      <c r="D50" s="8">
        <v>95</v>
      </c>
    </row>
    <row r="51" spans="1:4" x14ac:dyDescent="0.25">
      <c r="A51" s="4" t="s">
        <v>422</v>
      </c>
      <c r="B51" s="5">
        <v>2</v>
      </c>
      <c r="C51" s="7">
        <v>95</v>
      </c>
      <c r="D51" s="8">
        <v>190</v>
      </c>
    </row>
    <row r="52" spans="1:4" x14ac:dyDescent="0.25">
      <c r="A52" s="4" t="s">
        <v>423</v>
      </c>
      <c r="B52" s="5">
        <v>1</v>
      </c>
      <c r="C52" s="7">
        <v>95</v>
      </c>
      <c r="D52" s="8">
        <v>95</v>
      </c>
    </row>
    <row r="53" spans="1:4" x14ac:dyDescent="0.25">
      <c r="A53" s="4" t="s">
        <v>424</v>
      </c>
      <c r="B53" s="5">
        <v>1</v>
      </c>
      <c r="C53" s="7">
        <v>95</v>
      </c>
      <c r="D53" s="8">
        <v>95</v>
      </c>
    </row>
    <row r="54" spans="1:4" x14ac:dyDescent="0.25">
      <c r="A54" s="4" t="s">
        <v>425</v>
      </c>
      <c r="B54" s="5">
        <v>2</v>
      </c>
      <c r="C54" s="7">
        <v>216.35</v>
      </c>
      <c r="D54" s="8">
        <v>432.69</v>
      </c>
    </row>
    <row r="55" spans="1:4" x14ac:dyDescent="0.25">
      <c r="A55" s="4" t="s">
        <v>426</v>
      </c>
      <c r="B55" s="5">
        <v>2</v>
      </c>
      <c r="C55" s="7">
        <v>95</v>
      </c>
      <c r="D55" s="8">
        <v>190</v>
      </c>
    </row>
    <row r="56" spans="1:4" x14ac:dyDescent="0.25">
      <c r="A56" s="4" t="s">
        <v>427</v>
      </c>
      <c r="B56" s="5">
        <v>1</v>
      </c>
      <c r="C56" s="7">
        <v>1</v>
      </c>
      <c r="D56" s="8">
        <v>1</v>
      </c>
    </row>
    <row r="57" spans="1:4" x14ac:dyDescent="0.25">
      <c r="A57" s="4" t="s">
        <v>428</v>
      </c>
      <c r="B57" s="5">
        <v>2</v>
      </c>
      <c r="C57" s="7">
        <v>1</v>
      </c>
      <c r="D57" s="8">
        <v>2</v>
      </c>
    </row>
    <row r="58" spans="1:4" x14ac:dyDescent="0.25">
      <c r="A58" s="4" t="s">
        <v>429</v>
      </c>
      <c r="B58" s="5">
        <v>8</v>
      </c>
      <c r="C58" s="7">
        <v>110</v>
      </c>
      <c r="D58" s="8">
        <v>880</v>
      </c>
    </row>
    <row r="59" spans="1:4" x14ac:dyDescent="0.25">
      <c r="A59" s="4" t="s">
        <v>430</v>
      </c>
      <c r="B59" s="5">
        <v>5</v>
      </c>
      <c r="C59" s="7">
        <v>110</v>
      </c>
      <c r="D59" s="8">
        <v>550</v>
      </c>
    </row>
    <row r="60" spans="1:4" x14ac:dyDescent="0.25">
      <c r="A60" s="4" t="s">
        <v>431</v>
      </c>
      <c r="B60" s="5">
        <v>1</v>
      </c>
      <c r="C60" s="7">
        <v>130</v>
      </c>
      <c r="D60" s="8">
        <v>130</v>
      </c>
    </row>
    <row r="61" spans="1:4" x14ac:dyDescent="0.25">
      <c r="A61" s="4" t="s">
        <v>432</v>
      </c>
      <c r="B61" s="5">
        <v>1</v>
      </c>
      <c r="C61" s="7">
        <v>135</v>
      </c>
      <c r="D61" s="8">
        <v>135</v>
      </c>
    </row>
    <row r="62" spans="1:4" x14ac:dyDescent="0.25">
      <c r="A62" s="4" t="s">
        <v>433</v>
      </c>
      <c r="B62" s="5">
        <v>1</v>
      </c>
      <c r="C62" s="7">
        <v>135</v>
      </c>
      <c r="D62" s="8">
        <v>135</v>
      </c>
    </row>
    <row r="63" spans="1:4" x14ac:dyDescent="0.25">
      <c r="A63" s="4" t="s">
        <v>434</v>
      </c>
      <c r="B63" s="5">
        <v>3</v>
      </c>
      <c r="C63" s="7">
        <v>135</v>
      </c>
      <c r="D63" s="8">
        <v>405</v>
      </c>
    </row>
    <row r="64" spans="1:4" x14ac:dyDescent="0.25">
      <c r="A64" s="4" t="s">
        <v>435</v>
      </c>
      <c r="B64" s="5">
        <v>1</v>
      </c>
      <c r="C64" s="7">
        <v>135</v>
      </c>
      <c r="D64" s="8">
        <v>135</v>
      </c>
    </row>
    <row r="65" spans="1:4" x14ac:dyDescent="0.25">
      <c r="A65" s="4" t="s">
        <v>436</v>
      </c>
      <c r="B65" s="5">
        <v>1</v>
      </c>
      <c r="C65" s="7">
        <v>135</v>
      </c>
      <c r="D65" s="8">
        <v>135</v>
      </c>
    </row>
    <row r="66" spans="1:4" x14ac:dyDescent="0.25">
      <c r="A66" s="4" t="s">
        <v>437</v>
      </c>
      <c r="B66" s="5">
        <v>1</v>
      </c>
      <c r="C66" s="7">
        <v>116.16</v>
      </c>
      <c r="D66" s="8">
        <v>116.16</v>
      </c>
    </row>
    <row r="67" spans="1:4" x14ac:dyDescent="0.25">
      <c r="A67" s="4" t="s">
        <v>438</v>
      </c>
      <c r="B67" s="5">
        <v>-1</v>
      </c>
      <c r="C67" s="7">
        <v>409.89</v>
      </c>
      <c r="D67" s="8">
        <v>-409.89</v>
      </c>
    </row>
    <row r="68" spans="1:4" x14ac:dyDescent="0.25">
      <c r="A68" s="4" t="s">
        <v>439</v>
      </c>
      <c r="B68" s="5">
        <v>-1</v>
      </c>
      <c r="C68" s="7">
        <v>1040</v>
      </c>
      <c r="D68" s="8">
        <v>1040</v>
      </c>
    </row>
    <row r="69" spans="1:4" x14ac:dyDescent="0.25">
      <c r="A69" s="4" t="s">
        <v>440</v>
      </c>
      <c r="B69" s="5">
        <v>-1</v>
      </c>
      <c r="C69" s="7">
        <v>193.52</v>
      </c>
      <c r="D69" s="8">
        <v>-193.52</v>
      </c>
    </row>
    <row r="70" spans="1:4" x14ac:dyDescent="0.25">
      <c r="A70" s="4" t="s">
        <v>441</v>
      </c>
      <c r="B70" s="5">
        <v>-6</v>
      </c>
      <c r="C70" s="7">
        <v>515.5</v>
      </c>
      <c r="D70" s="8">
        <v>-3093</v>
      </c>
    </row>
    <row r="71" spans="1:4" x14ac:dyDescent="0.25">
      <c r="A71" s="4" t="s">
        <v>442</v>
      </c>
      <c r="B71" s="5">
        <v>-1</v>
      </c>
      <c r="C71" s="7">
        <v>682</v>
      </c>
      <c r="D71" s="8">
        <v>-682</v>
      </c>
    </row>
    <row r="72" spans="1:4" x14ac:dyDescent="0.25">
      <c r="A72" s="4" t="s">
        <v>443</v>
      </c>
      <c r="B72" s="5">
        <v>5</v>
      </c>
      <c r="C72" s="7">
        <v>916.99</v>
      </c>
      <c r="D72" s="8">
        <v>4584.9399999999996</v>
      </c>
    </row>
    <row r="73" spans="1:4" x14ac:dyDescent="0.25">
      <c r="A73" s="4" t="s">
        <v>444</v>
      </c>
      <c r="B73" s="5">
        <v>1</v>
      </c>
      <c r="C73" s="7">
        <v>821.36</v>
      </c>
      <c r="D73" s="8">
        <v>821.36</v>
      </c>
    </row>
    <row r="74" spans="1:4" x14ac:dyDescent="0.25">
      <c r="A74" s="4" t="s">
        <v>445</v>
      </c>
      <c r="B74" s="5">
        <v>1</v>
      </c>
      <c r="C74" s="7">
        <v>299</v>
      </c>
      <c r="D74" s="8">
        <v>299</v>
      </c>
    </row>
    <row r="75" spans="1:4" x14ac:dyDescent="0.25">
      <c r="A75" s="4" t="s">
        <v>446</v>
      </c>
      <c r="B75" s="5">
        <v>1</v>
      </c>
      <c r="C75" s="7">
        <v>733.36</v>
      </c>
      <c r="D75" s="8">
        <v>733.36</v>
      </c>
    </row>
    <row r="76" spans="1:4" x14ac:dyDescent="0.25">
      <c r="A76" s="4" t="s">
        <v>447</v>
      </c>
      <c r="B76" s="5">
        <v>1</v>
      </c>
      <c r="C76" s="7">
        <v>3565</v>
      </c>
      <c r="D76" s="8">
        <v>3565</v>
      </c>
    </row>
    <row r="77" spans="1:4" x14ac:dyDescent="0.25">
      <c r="A77" s="4" t="s">
        <v>448</v>
      </c>
      <c r="B77" s="5">
        <v>-1</v>
      </c>
      <c r="C77" s="7">
        <v>1286.5999999999999</v>
      </c>
      <c r="D77" s="8">
        <v>-1286.5999999999999</v>
      </c>
    </row>
    <row r="78" spans="1:4" x14ac:dyDescent="0.25">
      <c r="A78" s="4" t="s">
        <v>449</v>
      </c>
      <c r="B78" s="5">
        <v>1</v>
      </c>
      <c r="C78" s="7">
        <v>1286.5999999999999</v>
      </c>
      <c r="D78" s="8">
        <v>1286.5999999999999</v>
      </c>
    </row>
    <row r="79" spans="1:4" x14ac:dyDescent="0.25">
      <c r="A79" s="4" t="s">
        <v>450</v>
      </c>
      <c r="B79" s="5">
        <v>1</v>
      </c>
      <c r="C79" s="7">
        <v>754.93</v>
      </c>
      <c r="D79" s="8">
        <v>754.93</v>
      </c>
    </row>
    <row r="80" spans="1:4" x14ac:dyDescent="0.25">
      <c r="A80" s="4" t="s">
        <v>451</v>
      </c>
      <c r="B80" s="5">
        <v>4</v>
      </c>
      <c r="C80" s="7">
        <v>1686.44</v>
      </c>
      <c r="D80" s="8">
        <v>6745.76</v>
      </c>
    </row>
    <row r="81" spans="1:4" x14ac:dyDescent="0.25">
      <c r="A81" s="4" t="s">
        <v>452</v>
      </c>
      <c r="B81" s="5">
        <v>1</v>
      </c>
      <c r="C81" s="7">
        <v>1947.18</v>
      </c>
      <c r="D81" s="8">
        <v>1947.18</v>
      </c>
    </row>
    <row r="82" spans="1:4" x14ac:dyDescent="0.25">
      <c r="A82" s="4" t="s">
        <v>453</v>
      </c>
      <c r="B82" s="5">
        <v>2</v>
      </c>
      <c r="C82" s="7">
        <v>362.5</v>
      </c>
      <c r="D82" s="8">
        <v>725</v>
      </c>
    </row>
    <row r="83" spans="1:4" x14ac:dyDescent="0.25">
      <c r="A83" s="4" t="s">
        <v>454</v>
      </c>
      <c r="B83" s="5">
        <v>1</v>
      </c>
      <c r="C83" s="7">
        <v>35.19</v>
      </c>
      <c r="D83" s="8">
        <v>35.19</v>
      </c>
    </row>
    <row r="84" spans="1:4" x14ac:dyDescent="0.25">
      <c r="A84" s="4" t="s">
        <v>455</v>
      </c>
      <c r="B84" s="5">
        <v>2</v>
      </c>
      <c r="C84" s="7">
        <v>62.38</v>
      </c>
      <c r="D84" s="8">
        <v>124.75</v>
      </c>
    </row>
    <row r="85" spans="1:4" x14ac:dyDescent="0.25">
      <c r="A85" s="4" t="s">
        <v>456</v>
      </c>
      <c r="B85" s="5">
        <v>2</v>
      </c>
      <c r="C85" s="7">
        <v>2270</v>
      </c>
      <c r="D85" s="8">
        <v>4540</v>
      </c>
    </row>
    <row r="86" spans="1:4" x14ac:dyDescent="0.25">
      <c r="A86" s="4" t="s">
        <v>457</v>
      </c>
      <c r="B86" s="5">
        <v>3</v>
      </c>
      <c r="C86" s="7">
        <v>3320.1</v>
      </c>
      <c r="D86" s="8">
        <v>9960.2999999999993</v>
      </c>
    </row>
    <row r="87" spans="1:4" x14ac:dyDescent="0.25">
      <c r="A87" s="4" t="s">
        <v>458</v>
      </c>
      <c r="B87" s="5">
        <v>30</v>
      </c>
      <c r="C87" s="7">
        <v>165.24</v>
      </c>
      <c r="D87" s="8">
        <v>4957.2</v>
      </c>
    </row>
    <row r="88" spans="1:4" x14ac:dyDescent="0.25">
      <c r="A88" s="4" t="s">
        <v>459</v>
      </c>
      <c r="B88" s="5">
        <v>19</v>
      </c>
      <c r="C88" s="7">
        <v>228.48</v>
      </c>
      <c r="D88" s="8">
        <v>4341.12</v>
      </c>
    </row>
    <row r="89" spans="1:4" x14ac:dyDescent="0.25">
      <c r="A89" s="4" t="s">
        <v>460</v>
      </c>
      <c r="B89" s="5">
        <v>190</v>
      </c>
      <c r="C89" s="7">
        <v>43</v>
      </c>
      <c r="D89" s="8">
        <v>8169.14</v>
      </c>
    </row>
    <row r="90" spans="1:4" x14ac:dyDescent="0.25">
      <c r="A90" s="4" t="s">
        <v>461</v>
      </c>
      <c r="B90" s="5">
        <v>200</v>
      </c>
      <c r="C90" s="7">
        <v>70.38</v>
      </c>
      <c r="D90" s="8">
        <v>14076</v>
      </c>
    </row>
    <row r="91" spans="1:4" x14ac:dyDescent="0.25">
      <c r="A91" s="4" t="s">
        <v>462</v>
      </c>
      <c r="B91" s="5">
        <v>1</v>
      </c>
      <c r="C91" s="7">
        <v>1</v>
      </c>
      <c r="D91" s="8">
        <v>1</v>
      </c>
    </row>
    <row r="92" spans="1:4" x14ac:dyDescent="0.25">
      <c r="A92" s="4" t="s">
        <v>463</v>
      </c>
      <c r="B92" s="5">
        <v>1</v>
      </c>
      <c r="C92" s="7">
        <v>256.58</v>
      </c>
      <c r="D92" s="8">
        <v>256.58</v>
      </c>
    </row>
    <row r="93" spans="1:4" x14ac:dyDescent="0.25">
      <c r="A93" s="4" t="s">
        <v>464</v>
      </c>
      <c r="B93" s="5">
        <v>4</v>
      </c>
      <c r="C93" s="7">
        <v>1</v>
      </c>
      <c r="D93" s="8">
        <v>4</v>
      </c>
    </row>
    <row r="94" spans="1:4" x14ac:dyDescent="0.25">
      <c r="A94" s="4" t="s">
        <v>465</v>
      </c>
      <c r="B94" s="5">
        <v>1</v>
      </c>
      <c r="C94" s="7">
        <v>202.67</v>
      </c>
      <c r="D94" s="8">
        <v>202.67</v>
      </c>
    </row>
    <row r="95" spans="1:4" x14ac:dyDescent="0.25">
      <c r="A95" s="4" t="s">
        <v>466</v>
      </c>
      <c r="B95" s="5">
        <v>1</v>
      </c>
      <c r="C95" s="7">
        <v>1</v>
      </c>
      <c r="D95" s="8">
        <v>1</v>
      </c>
    </row>
    <row r="96" spans="1:4" x14ac:dyDescent="0.25">
      <c r="A96" s="4" t="s">
        <v>467</v>
      </c>
      <c r="B96" s="5">
        <v>2</v>
      </c>
      <c r="C96" s="7">
        <v>1</v>
      </c>
      <c r="D96" s="8">
        <v>2</v>
      </c>
    </row>
    <row r="97" spans="1:4" x14ac:dyDescent="0.25">
      <c r="A97" s="4" t="s">
        <v>468</v>
      </c>
      <c r="B97" s="5">
        <v>1</v>
      </c>
      <c r="C97" s="7">
        <v>1</v>
      </c>
      <c r="D97" s="8">
        <v>1</v>
      </c>
    </row>
    <row r="98" spans="1:4" x14ac:dyDescent="0.25">
      <c r="A98" s="4" t="s">
        <v>469</v>
      </c>
      <c r="B98" s="5">
        <v>3</v>
      </c>
      <c r="C98" s="7">
        <v>1</v>
      </c>
      <c r="D98" s="8">
        <v>3</v>
      </c>
    </row>
    <row r="99" spans="1:4" x14ac:dyDescent="0.25">
      <c r="A99" s="4" t="s">
        <v>470</v>
      </c>
      <c r="B99" s="5">
        <v>3</v>
      </c>
      <c r="C99" s="7">
        <v>323.25</v>
      </c>
      <c r="D99" s="8">
        <v>969.75</v>
      </c>
    </row>
    <row r="100" spans="1:4" x14ac:dyDescent="0.25">
      <c r="A100" s="4" t="s">
        <v>471</v>
      </c>
      <c r="B100" s="5">
        <v>2</v>
      </c>
      <c r="C100" s="7">
        <v>1</v>
      </c>
      <c r="D100" s="8">
        <v>2</v>
      </c>
    </row>
    <row r="101" spans="1:4" x14ac:dyDescent="0.25">
      <c r="A101" s="4" t="s">
        <v>472</v>
      </c>
      <c r="B101" s="5">
        <v>1</v>
      </c>
      <c r="C101" s="7">
        <v>1</v>
      </c>
      <c r="D101" s="8">
        <v>1</v>
      </c>
    </row>
    <row r="102" spans="1:4" x14ac:dyDescent="0.25">
      <c r="A102" s="4" t="s">
        <v>473</v>
      </c>
      <c r="B102" s="5">
        <v>1</v>
      </c>
      <c r="C102" s="7">
        <v>1</v>
      </c>
      <c r="D102" s="8">
        <v>1</v>
      </c>
    </row>
    <row r="103" spans="1:4" x14ac:dyDescent="0.25">
      <c r="A103" s="4" t="s">
        <v>474</v>
      </c>
      <c r="B103" s="5">
        <v>2</v>
      </c>
      <c r="C103" s="7">
        <v>1</v>
      </c>
      <c r="D103" s="8">
        <v>2</v>
      </c>
    </row>
    <row r="104" spans="1:4" x14ac:dyDescent="0.25">
      <c r="A104" s="4" t="s">
        <v>475</v>
      </c>
      <c r="B104" s="5">
        <v>1</v>
      </c>
      <c r="C104" s="7">
        <v>1</v>
      </c>
      <c r="D104" s="8">
        <v>1</v>
      </c>
    </row>
    <row r="105" spans="1:4" x14ac:dyDescent="0.25">
      <c r="A105" s="4" t="s">
        <v>476</v>
      </c>
      <c r="B105" s="5">
        <v>1</v>
      </c>
      <c r="C105" s="7">
        <v>1</v>
      </c>
      <c r="D105" s="8">
        <v>1</v>
      </c>
    </row>
    <row r="106" spans="1:4" x14ac:dyDescent="0.25">
      <c r="A106" s="4" t="s">
        <v>477</v>
      </c>
      <c r="B106" s="5">
        <v>1</v>
      </c>
      <c r="C106" s="7">
        <v>361</v>
      </c>
      <c r="D106" s="8">
        <v>361</v>
      </c>
    </row>
    <row r="107" spans="1:4" x14ac:dyDescent="0.25">
      <c r="A107" s="4" t="s">
        <v>478</v>
      </c>
      <c r="B107" s="5">
        <v>3</v>
      </c>
      <c r="C107" s="7">
        <v>71.08</v>
      </c>
      <c r="D107" s="8">
        <v>213.25</v>
      </c>
    </row>
    <row r="108" spans="1:4" x14ac:dyDescent="0.25">
      <c r="A108" s="4" t="s">
        <v>479</v>
      </c>
      <c r="B108" s="5">
        <v>1</v>
      </c>
      <c r="C108" s="7">
        <v>1</v>
      </c>
      <c r="D108" s="8">
        <v>1</v>
      </c>
    </row>
    <row r="109" spans="1:4" x14ac:dyDescent="0.25">
      <c r="A109" s="4" t="s">
        <v>480</v>
      </c>
      <c r="B109" s="5">
        <v>1</v>
      </c>
      <c r="C109" s="7">
        <v>1</v>
      </c>
      <c r="D109" s="8">
        <v>1</v>
      </c>
    </row>
    <row r="110" spans="1:4" x14ac:dyDescent="0.25">
      <c r="A110" s="4" t="s">
        <v>481</v>
      </c>
      <c r="B110" s="5">
        <v>4</v>
      </c>
      <c r="C110" s="7">
        <v>1</v>
      </c>
      <c r="D110" s="8">
        <v>4</v>
      </c>
    </row>
    <row r="111" spans="1:4" x14ac:dyDescent="0.25">
      <c r="A111" s="4" t="s">
        <v>482</v>
      </c>
      <c r="B111" s="5">
        <v>1</v>
      </c>
      <c r="C111" s="7">
        <v>302.52</v>
      </c>
      <c r="D111" s="8">
        <v>302.52</v>
      </c>
    </row>
    <row r="112" spans="1:4" x14ac:dyDescent="0.25">
      <c r="A112" s="4" t="s">
        <v>483</v>
      </c>
      <c r="B112" s="5">
        <v>1</v>
      </c>
      <c r="C112" s="7">
        <v>1</v>
      </c>
      <c r="D112" s="8">
        <v>1</v>
      </c>
    </row>
    <row r="113" spans="1:4" x14ac:dyDescent="0.25">
      <c r="A113" s="4" t="s">
        <v>484</v>
      </c>
      <c r="B113" s="5">
        <v>1</v>
      </c>
      <c r="C113" s="7">
        <v>1</v>
      </c>
      <c r="D113" s="8">
        <v>1</v>
      </c>
    </row>
    <row r="114" spans="1:4" x14ac:dyDescent="0.25">
      <c r="A114" s="4" t="s">
        <v>485</v>
      </c>
      <c r="B114" s="5">
        <v>8</v>
      </c>
      <c r="C114" s="7">
        <v>64.900000000000006</v>
      </c>
      <c r="D114" s="8">
        <v>519.16</v>
      </c>
    </row>
    <row r="115" spans="1:4" x14ac:dyDescent="0.25">
      <c r="A115" s="4" t="s">
        <v>486</v>
      </c>
      <c r="B115" s="5">
        <v>1</v>
      </c>
      <c r="C115" s="7">
        <v>1</v>
      </c>
      <c r="D115" s="8">
        <v>1</v>
      </c>
    </row>
    <row r="116" spans="1:4" x14ac:dyDescent="0.25">
      <c r="A116" s="4" t="s">
        <v>487</v>
      </c>
      <c r="B116" s="5">
        <v>7</v>
      </c>
      <c r="C116" s="7">
        <v>1</v>
      </c>
      <c r="D116" s="8">
        <v>7</v>
      </c>
    </row>
    <row r="117" spans="1:4" x14ac:dyDescent="0.25">
      <c r="A117" s="4" t="s">
        <v>488</v>
      </c>
      <c r="B117" s="5">
        <v>2</v>
      </c>
      <c r="C117" s="7">
        <v>1106.28</v>
      </c>
      <c r="D117" s="8">
        <v>2212.5500000000002</v>
      </c>
    </row>
    <row r="118" spans="1:4" x14ac:dyDescent="0.25">
      <c r="A118" s="4" t="s">
        <v>489</v>
      </c>
      <c r="B118" s="5">
        <v>1</v>
      </c>
      <c r="C118" s="7">
        <v>1878.21</v>
      </c>
      <c r="D118" s="8">
        <v>1878.21</v>
      </c>
    </row>
    <row r="119" spans="1:4" x14ac:dyDescent="0.25">
      <c r="A119" s="4" t="s">
        <v>490</v>
      </c>
      <c r="B119" s="5">
        <v>1</v>
      </c>
      <c r="C119" s="7">
        <v>261.63</v>
      </c>
      <c r="D119" s="8">
        <v>261.63</v>
      </c>
    </row>
    <row r="120" spans="1:4" x14ac:dyDescent="0.25">
      <c r="A120" s="4" t="s">
        <v>491</v>
      </c>
      <c r="B120" s="5">
        <v>1</v>
      </c>
      <c r="C120" s="7">
        <v>319.75</v>
      </c>
      <c r="D120" s="8">
        <v>319.75</v>
      </c>
    </row>
    <row r="121" spans="1:4" x14ac:dyDescent="0.25">
      <c r="A121" s="4" t="s">
        <v>492</v>
      </c>
      <c r="B121" s="5">
        <v>5</v>
      </c>
      <c r="C121" s="7">
        <v>190</v>
      </c>
      <c r="D121" s="8">
        <v>950</v>
      </c>
    </row>
    <row r="123" spans="1:4" ht="15.75" x14ac:dyDescent="0.25">
      <c r="A123" s="57" t="s">
        <v>39</v>
      </c>
      <c r="B123" s="57"/>
      <c r="C123" s="57"/>
      <c r="D123" s="1"/>
    </row>
    <row r="124" spans="1:4" x14ac:dyDescent="0.25">
      <c r="A124" s="2" t="s">
        <v>0</v>
      </c>
      <c r="B124" s="3" t="s">
        <v>1</v>
      </c>
      <c r="C124" s="6" t="s">
        <v>2</v>
      </c>
      <c r="D124" s="3" t="s">
        <v>3</v>
      </c>
    </row>
    <row r="125" spans="1:4" x14ac:dyDescent="0.25">
      <c r="A125" s="4" t="s">
        <v>40</v>
      </c>
      <c r="B125" s="5">
        <v>4</v>
      </c>
      <c r="C125" s="7">
        <v>1</v>
      </c>
      <c r="D125" s="8">
        <v>4</v>
      </c>
    </row>
    <row r="126" spans="1:4" x14ac:dyDescent="0.25">
      <c r="A126" s="4" t="s">
        <v>41</v>
      </c>
      <c r="B126" s="5">
        <v>6</v>
      </c>
      <c r="C126" s="7">
        <v>1</v>
      </c>
      <c r="D126" s="8">
        <v>6</v>
      </c>
    </row>
    <row r="127" spans="1:4" x14ac:dyDescent="0.25">
      <c r="A127" s="4" t="s">
        <v>42</v>
      </c>
      <c r="B127" s="5">
        <v>11</v>
      </c>
      <c r="C127" s="7">
        <v>1</v>
      </c>
      <c r="D127" s="8">
        <v>11</v>
      </c>
    </row>
    <row r="128" spans="1:4" x14ac:dyDescent="0.25">
      <c r="A128" s="4" t="s">
        <v>43</v>
      </c>
      <c r="B128" s="5">
        <v>-4</v>
      </c>
      <c r="C128" s="7">
        <v>1</v>
      </c>
      <c r="D128" s="8">
        <v>-4</v>
      </c>
    </row>
    <row r="129" spans="1:4" x14ac:dyDescent="0.25">
      <c r="A129" s="4" t="s">
        <v>44</v>
      </c>
      <c r="B129" s="5">
        <v>1</v>
      </c>
      <c r="C129" s="7">
        <v>1</v>
      </c>
      <c r="D129" s="8">
        <v>1</v>
      </c>
    </row>
    <row r="130" spans="1:4" x14ac:dyDescent="0.25">
      <c r="A130" s="4" t="s">
        <v>45</v>
      </c>
      <c r="B130" s="5">
        <v>12</v>
      </c>
      <c r="C130" s="7">
        <v>1</v>
      </c>
      <c r="D130" s="8">
        <v>12</v>
      </c>
    </row>
    <row r="131" spans="1:4" x14ac:dyDescent="0.25">
      <c r="A131" s="4" t="s">
        <v>46</v>
      </c>
      <c r="B131" s="5">
        <v>6</v>
      </c>
      <c r="C131" s="7">
        <v>1</v>
      </c>
      <c r="D131" s="8">
        <v>6</v>
      </c>
    </row>
    <row r="132" spans="1:4" x14ac:dyDescent="0.25">
      <c r="A132" s="4" t="s">
        <v>47</v>
      </c>
      <c r="B132" s="5">
        <v>1</v>
      </c>
      <c r="C132" s="7">
        <v>1</v>
      </c>
      <c r="D132" s="8">
        <v>1</v>
      </c>
    </row>
    <row r="133" spans="1:4" x14ac:dyDescent="0.25">
      <c r="A133" s="4" t="s">
        <v>48</v>
      </c>
      <c r="B133" s="5">
        <v>2</v>
      </c>
      <c r="C133" s="7">
        <v>1</v>
      </c>
      <c r="D133" s="8">
        <v>2</v>
      </c>
    </row>
    <row r="134" spans="1:4" x14ac:dyDescent="0.25">
      <c r="A134" s="4" t="s">
        <v>49</v>
      </c>
      <c r="B134" s="5">
        <v>7</v>
      </c>
      <c r="C134" s="7">
        <v>195.41</v>
      </c>
      <c r="D134" s="8">
        <v>1367.88</v>
      </c>
    </row>
    <row r="135" spans="1:4" x14ac:dyDescent="0.25">
      <c r="A135" s="4" t="s">
        <v>50</v>
      </c>
      <c r="B135" s="5">
        <v>13</v>
      </c>
      <c r="C135" s="7">
        <v>1</v>
      </c>
      <c r="D135" s="8">
        <v>13</v>
      </c>
    </row>
    <row r="136" spans="1:4" x14ac:dyDescent="0.25">
      <c r="A136" s="4" t="s">
        <v>51</v>
      </c>
      <c r="B136" s="5">
        <v>2</v>
      </c>
      <c r="C136" s="7">
        <v>1</v>
      </c>
      <c r="D136" s="8">
        <v>2</v>
      </c>
    </row>
    <row r="137" spans="1:4" x14ac:dyDescent="0.25">
      <c r="A137" s="4" t="s">
        <v>52</v>
      </c>
      <c r="B137" s="5">
        <v>3</v>
      </c>
      <c r="C137" s="7">
        <v>1</v>
      </c>
      <c r="D137" s="8">
        <v>3</v>
      </c>
    </row>
    <row r="138" spans="1:4" x14ac:dyDescent="0.25">
      <c r="A138" s="4" t="s">
        <v>53</v>
      </c>
      <c r="B138" s="5">
        <v>4</v>
      </c>
      <c r="C138" s="7">
        <v>1</v>
      </c>
      <c r="D138" s="8">
        <v>4</v>
      </c>
    </row>
    <row r="139" spans="1:4" x14ac:dyDescent="0.25">
      <c r="A139" s="4" t="s">
        <v>54</v>
      </c>
      <c r="B139" s="5">
        <v>2</v>
      </c>
      <c r="C139" s="7">
        <v>1</v>
      </c>
      <c r="D139" s="8">
        <v>2</v>
      </c>
    </row>
    <row r="140" spans="1:4" x14ac:dyDescent="0.25">
      <c r="A140" s="4" t="s">
        <v>55</v>
      </c>
      <c r="B140" s="5">
        <v>4</v>
      </c>
      <c r="C140" s="7">
        <v>1</v>
      </c>
      <c r="D140" s="8">
        <v>4</v>
      </c>
    </row>
    <row r="141" spans="1:4" x14ac:dyDescent="0.25">
      <c r="A141" s="4" t="s">
        <v>56</v>
      </c>
      <c r="B141" s="5">
        <v>1</v>
      </c>
      <c r="C141" s="7">
        <v>1</v>
      </c>
      <c r="D141" s="8">
        <v>1</v>
      </c>
    </row>
    <row r="142" spans="1:4" x14ac:dyDescent="0.25">
      <c r="A142" s="4" t="s">
        <v>1230</v>
      </c>
      <c r="B142" s="5">
        <v>1</v>
      </c>
      <c r="C142" s="7">
        <v>346.5</v>
      </c>
      <c r="D142" s="8">
        <v>346.5</v>
      </c>
    </row>
  </sheetData>
  <mergeCells count="2">
    <mergeCell ref="A1:C1"/>
    <mergeCell ref="A123:C12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2" sqref="D2"/>
    </sheetView>
  </sheetViews>
  <sheetFormatPr defaultRowHeight="15" x14ac:dyDescent="0.25"/>
  <cols>
    <col min="1" max="1" width="38.5703125" bestFit="1" customWidth="1"/>
    <col min="2" max="2" width="16" bestFit="1" customWidth="1"/>
    <col min="3" max="3" width="12.28515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6" t="s">
        <v>283</v>
      </c>
      <c r="B1" s="56"/>
      <c r="C1" s="56"/>
      <c r="D1" s="56"/>
    </row>
    <row r="2" spans="1:5" x14ac:dyDescent="0.25">
      <c r="A2" s="9" t="s">
        <v>2143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1281</v>
      </c>
      <c r="B3" s="11" t="s">
        <v>1262</v>
      </c>
      <c r="C3" s="12">
        <v>8</v>
      </c>
      <c r="D3" s="16">
        <v>4768</v>
      </c>
      <c r="E3" s="16">
        <v>250</v>
      </c>
    </row>
    <row r="4" spans="1:5" x14ac:dyDescent="0.25">
      <c r="A4" s="11" t="s">
        <v>1283</v>
      </c>
      <c r="B4" s="11" t="s">
        <v>1262</v>
      </c>
      <c r="C4" s="12">
        <v>1</v>
      </c>
      <c r="D4" s="16">
        <v>1153</v>
      </c>
      <c r="E4" s="16">
        <f>D4*0.5</f>
        <v>576.5</v>
      </c>
    </row>
    <row r="5" spans="1:5" x14ac:dyDescent="0.25">
      <c r="A5" s="11" t="s">
        <v>1280</v>
      </c>
      <c r="B5" s="11" t="s">
        <v>1262</v>
      </c>
      <c r="C5" s="12">
        <v>7</v>
      </c>
      <c r="D5" s="16"/>
      <c r="E5" s="16">
        <v>250</v>
      </c>
    </row>
    <row r="6" spans="1:5" x14ac:dyDescent="0.25">
      <c r="A6" s="11" t="s">
        <v>1279</v>
      </c>
      <c r="B6" s="11" t="s">
        <v>1262</v>
      </c>
      <c r="C6" s="12">
        <v>21</v>
      </c>
      <c r="D6" s="16"/>
      <c r="E6" s="16">
        <v>225</v>
      </c>
    </row>
    <row r="7" spans="1:5" x14ac:dyDescent="0.25">
      <c r="A7" s="11" t="s">
        <v>1288</v>
      </c>
      <c r="B7" s="11" t="s">
        <v>1258</v>
      </c>
      <c r="C7" s="12">
        <v>6</v>
      </c>
      <c r="D7" s="16">
        <v>2111</v>
      </c>
      <c r="E7" s="16">
        <f>D7*0.3</f>
        <v>633.29999999999995</v>
      </c>
    </row>
    <row r="8" spans="1:5" x14ac:dyDescent="0.25">
      <c r="A8" s="11" t="s">
        <v>1288</v>
      </c>
      <c r="B8" s="11" t="s">
        <v>1262</v>
      </c>
      <c r="C8" s="12">
        <v>2</v>
      </c>
      <c r="D8" s="16">
        <v>479</v>
      </c>
      <c r="E8" s="16">
        <f>D8*0.5</f>
        <v>239.5</v>
      </c>
    </row>
    <row r="9" spans="1:5" x14ac:dyDescent="0.25">
      <c r="A9" s="11" t="s">
        <v>1277</v>
      </c>
      <c r="B9" s="11" t="s">
        <v>1262</v>
      </c>
      <c r="C9" s="12">
        <v>1</v>
      </c>
      <c r="D9" s="16">
        <v>479</v>
      </c>
      <c r="E9" s="16">
        <f>D9*0.5</f>
        <v>239.5</v>
      </c>
    </row>
    <row r="10" spans="1:5" x14ac:dyDescent="0.25">
      <c r="A10" s="11" t="s">
        <v>1276</v>
      </c>
      <c r="B10" s="11" t="s">
        <v>1262</v>
      </c>
      <c r="C10" s="12">
        <v>1</v>
      </c>
      <c r="D10" s="16">
        <v>725</v>
      </c>
      <c r="E10" s="16">
        <f>D10*0.5</f>
        <v>362.5</v>
      </c>
    </row>
    <row r="11" spans="1:5" x14ac:dyDescent="0.25">
      <c r="A11" s="11" t="s">
        <v>1275</v>
      </c>
      <c r="B11" s="11" t="s">
        <v>1262</v>
      </c>
      <c r="C11" s="12">
        <v>2</v>
      </c>
      <c r="D11" s="16">
        <v>341</v>
      </c>
      <c r="E11" s="16">
        <f>D11*0.5</f>
        <v>170.5</v>
      </c>
    </row>
    <row r="12" spans="1:5" x14ac:dyDescent="0.25">
      <c r="A12" s="11" t="s">
        <v>1293</v>
      </c>
      <c r="B12" s="11" t="s">
        <v>1258</v>
      </c>
      <c r="C12" s="12">
        <v>1</v>
      </c>
      <c r="D12" s="16">
        <v>3154</v>
      </c>
      <c r="E12" s="16">
        <f>D12*0.3</f>
        <v>946.19999999999993</v>
      </c>
    </row>
    <row r="13" spans="1:5" x14ac:dyDescent="0.25">
      <c r="A13" s="11" t="s">
        <v>1293</v>
      </c>
      <c r="B13" s="11" t="s">
        <v>1262</v>
      </c>
      <c r="C13" s="12">
        <v>1</v>
      </c>
      <c r="D13" s="16">
        <v>752</v>
      </c>
      <c r="E13" s="16">
        <f>D13*0.5</f>
        <v>376</v>
      </c>
    </row>
    <row r="14" spans="1:5" x14ac:dyDescent="0.25">
      <c r="A14" s="11"/>
      <c r="B14" s="11"/>
      <c r="C14" s="12"/>
      <c r="D14" s="16"/>
      <c r="E14" s="16"/>
    </row>
    <row r="15" spans="1:5" x14ac:dyDescent="0.25">
      <c r="A15" s="9" t="s">
        <v>2134</v>
      </c>
      <c r="B15" s="9" t="s">
        <v>1257</v>
      </c>
      <c r="C15" s="18" t="s">
        <v>1</v>
      </c>
      <c r="D15" s="19" t="s">
        <v>1986</v>
      </c>
      <c r="E15" s="19" t="s">
        <v>1987</v>
      </c>
    </row>
    <row r="16" spans="1:5" x14ac:dyDescent="0.25">
      <c r="A16" s="11" t="s">
        <v>284</v>
      </c>
      <c r="B16" s="11" t="s">
        <v>1258</v>
      </c>
      <c r="C16" s="12">
        <v>8</v>
      </c>
      <c r="D16" s="16">
        <v>1638</v>
      </c>
      <c r="E16" s="16">
        <f>D16*0.3</f>
        <v>491.4</v>
      </c>
    </row>
    <row r="17" spans="1:5" x14ac:dyDescent="0.25">
      <c r="A17" s="11" t="s">
        <v>285</v>
      </c>
      <c r="B17" s="11" t="s">
        <v>1258</v>
      </c>
      <c r="C17" s="12">
        <v>1</v>
      </c>
      <c r="D17" s="16">
        <v>1830</v>
      </c>
      <c r="E17" s="16">
        <f t="shared" ref="E17:E59" si="0">D17*0.3</f>
        <v>549</v>
      </c>
    </row>
    <row r="18" spans="1:5" x14ac:dyDescent="0.25">
      <c r="A18" s="11" t="s">
        <v>1273</v>
      </c>
      <c r="B18" s="11" t="s">
        <v>1262</v>
      </c>
      <c r="C18" s="12">
        <v>1</v>
      </c>
      <c r="D18" s="16">
        <v>518</v>
      </c>
      <c r="E18" s="16">
        <f>D18*0.5</f>
        <v>259</v>
      </c>
    </row>
    <row r="19" spans="1:5" x14ac:dyDescent="0.25">
      <c r="A19" s="11" t="s">
        <v>1282</v>
      </c>
      <c r="B19" s="11" t="s">
        <v>1262</v>
      </c>
      <c r="C19" s="12">
        <v>2</v>
      </c>
      <c r="D19" s="16">
        <v>1153</v>
      </c>
      <c r="E19" s="16">
        <f>D19*0.5</f>
        <v>576.5</v>
      </c>
    </row>
    <row r="20" spans="1:5" x14ac:dyDescent="0.25">
      <c r="A20" s="11" t="s">
        <v>286</v>
      </c>
      <c r="B20" s="11" t="s">
        <v>1258</v>
      </c>
      <c r="C20" s="12">
        <v>1</v>
      </c>
      <c r="D20" s="16">
        <v>3813</v>
      </c>
      <c r="E20" s="16">
        <f t="shared" si="0"/>
        <v>1143.8999999999999</v>
      </c>
    </row>
    <row r="21" spans="1:5" x14ac:dyDescent="0.25">
      <c r="A21" s="11" t="s">
        <v>287</v>
      </c>
      <c r="B21" s="11" t="s">
        <v>1258</v>
      </c>
      <c r="C21" s="12">
        <v>1</v>
      </c>
      <c r="D21" s="16">
        <v>1971</v>
      </c>
      <c r="E21" s="16">
        <f>D21*0.3</f>
        <v>591.29999999999995</v>
      </c>
    </row>
    <row r="22" spans="1:5" x14ac:dyDescent="0.25">
      <c r="A22" s="11" t="s">
        <v>1274</v>
      </c>
      <c r="B22" s="11" t="s">
        <v>1262</v>
      </c>
      <c r="C22" s="12">
        <v>2</v>
      </c>
      <c r="D22" s="16">
        <v>690</v>
      </c>
      <c r="E22" s="16">
        <f>D22*0.5</f>
        <v>345</v>
      </c>
    </row>
    <row r="23" spans="1:5" x14ac:dyDescent="0.25">
      <c r="A23" s="11" t="s">
        <v>288</v>
      </c>
      <c r="B23" s="11" t="s">
        <v>1258</v>
      </c>
      <c r="C23" s="12">
        <v>3</v>
      </c>
      <c r="D23" s="16">
        <v>2394</v>
      </c>
      <c r="E23" s="16">
        <f t="shared" ref="E23:E50" si="1">D23*0.3</f>
        <v>718.19999999999993</v>
      </c>
    </row>
    <row r="24" spans="1:5" x14ac:dyDescent="0.25">
      <c r="A24" s="11" t="s">
        <v>290</v>
      </c>
      <c r="B24" s="11" t="s">
        <v>1258</v>
      </c>
      <c r="C24" s="12">
        <v>10</v>
      </c>
      <c r="D24" s="16">
        <v>2424</v>
      </c>
      <c r="E24" s="16">
        <f t="shared" si="1"/>
        <v>727.19999999999993</v>
      </c>
    </row>
    <row r="25" spans="1:5" x14ac:dyDescent="0.25">
      <c r="A25" s="11" t="s">
        <v>291</v>
      </c>
      <c r="B25" s="11" t="s">
        <v>1258</v>
      </c>
      <c r="C25" s="12">
        <v>7</v>
      </c>
      <c r="D25" s="16">
        <v>2424</v>
      </c>
      <c r="E25" s="16">
        <f t="shared" si="1"/>
        <v>727.19999999999993</v>
      </c>
    </row>
    <row r="26" spans="1:5" x14ac:dyDescent="0.25">
      <c r="A26" s="11" t="s">
        <v>292</v>
      </c>
      <c r="B26" s="11" t="s">
        <v>1258</v>
      </c>
      <c r="C26" s="12">
        <v>15</v>
      </c>
      <c r="D26" s="16">
        <v>2424</v>
      </c>
      <c r="E26" s="16">
        <f t="shared" si="1"/>
        <v>727.19999999999993</v>
      </c>
    </row>
    <row r="27" spans="1:5" x14ac:dyDescent="0.25">
      <c r="A27" s="11" t="s">
        <v>293</v>
      </c>
      <c r="B27" s="11" t="s">
        <v>1258</v>
      </c>
      <c r="C27" s="12">
        <v>3</v>
      </c>
      <c r="D27" s="16">
        <v>2424</v>
      </c>
      <c r="E27" s="16">
        <f t="shared" si="1"/>
        <v>727.19999999999993</v>
      </c>
    </row>
    <row r="28" spans="1:5" x14ac:dyDescent="0.25">
      <c r="A28" s="11" t="s">
        <v>294</v>
      </c>
      <c r="B28" s="11" t="s">
        <v>1258</v>
      </c>
      <c r="C28" s="12">
        <v>1</v>
      </c>
      <c r="D28" s="16">
        <v>2787</v>
      </c>
      <c r="E28" s="16">
        <f t="shared" si="1"/>
        <v>836.1</v>
      </c>
    </row>
    <row r="29" spans="1:5" x14ac:dyDescent="0.25">
      <c r="A29" s="11" t="s">
        <v>295</v>
      </c>
      <c r="B29" s="11" t="s">
        <v>1258</v>
      </c>
      <c r="C29" s="12">
        <v>1</v>
      </c>
      <c r="D29" s="16">
        <v>2986</v>
      </c>
      <c r="E29" s="16">
        <f t="shared" si="1"/>
        <v>895.8</v>
      </c>
    </row>
    <row r="30" spans="1:5" x14ac:dyDescent="0.25">
      <c r="A30" s="11" t="s">
        <v>296</v>
      </c>
      <c r="B30" s="11" t="s">
        <v>1258</v>
      </c>
      <c r="C30" s="12">
        <v>2</v>
      </c>
      <c r="D30" s="16">
        <v>3175</v>
      </c>
      <c r="E30" s="16">
        <f t="shared" si="1"/>
        <v>952.5</v>
      </c>
    </row>
    <row r="31" spans="1:5" x14ac:dyDescent="0.25">
      <c r="A31" s="11" t="s">
        <v>298</v>
      </c>
      <c r="B31" s="11" t="s">
        <v>1258</v>
      </c>
      <c r="C31" s="12">
        <v>1</v>
      </c>
      <c r="D31" s="16">
        <v>3175</v>
      </c>
      <c r="E31" s="16">
        <f t="shared" si="1"/>
        <v>952.5</v>
      </c>
    </row>
    <row r="32" spans="1:5" x14ac:dyDescent="0.25">
      <c r="A32" s="11" t="s">
        <v>1291</v>
      </c>
      <c r="B32" s="11" t="s">
        <v>1258</v>
      </c>
      <c r="C32" s="12">
        <v>1</v>
      </c>
      <c r="D32" s="16">
        <v>3175</v>
      </c>
      <c r="E32" s="16">
        <f t="shared" si="1"/>
        <v>952.5</v>
      </c>
    </row>
    <row r="33" spans="1:5" x14ac:dyDescent="0.25">
      <c r="A33" s="11" t="s">
        <v>299</v>
      </c>
      <c r="B33" s="11" t="s">
        <v>1258</v>
      </c>
      <c r="C33" s="12">
        <v>9</v>
      </c>
      <c r="D33" s="16">
        <v>3994</v>
      </c>
      <c r="E33" s="16">
        <f t="shared" si="1"/>
        <v>1198.2</v>
      </c>
    </row>
    <row r="34" spans="1:5" x14ac:dyDescent="0.25">
      <c r="A34" s="11" t="s">
        <v>1289</v>
      </c>
      <c r="B34" s="11" t="s">
        <v>1258</v>
      </c>
      <c r="C34" s="12">
        <v>1</v>
      </c>
      <c r="D34" s="16">
        <v>3994</v>
      </c>
      <c r="E34" s="16">
        <f t="shared" si="1"/>
        <v>1198.2</v>
      </c>
    </row>
    <row r="35" spans="1:5" x14ac:dyDescent="0.25">
      <c r="A35" s="11" t="s">
        <v>300</v>
      </c>
      <c r="B35" s="11" t="s">
        <v>1258</v>
      </c>
      <c r="C35" s="12">
        <v>6</v>
      </c>
      <c r="D35" s="16">
        <v>3994</v>
      </c>
      <c r="E35" s="16">
        <f t="shared" si="1"/>
        <v>1198.2</v>
      </c>
    </row>
    <row r="36" spans="1:5" x14ac:dyDescent="0.25">
      <c r="A36" s="11" t="s">
        <v>1295</v>
      </c>
      <c r="B36" s="11" t="s">
        <v>1258</v>
      </c>
      <c r="C36" s="12">
        <v>1</v>
      </c>
      <c r="D36" s="16">
        <v>3994</v>
      </c>
      <c r="E36" s="16">
        <f t="shared" si="1"/>
        <v>1198.2</v>
      </c>
    </row>
    <row r="37" spans="1:5" x14ac:dyDescent="0.25">
      <c r="A37" s="11" t="s">
        <v>301</v>
      </c>
      <c r="B37" s="11" t="s">
        <v>1258</v>
      </c>
      <c r="C37" s="12">
        <v>1</v>
      </c>
      <c r="D37" s="16">
        <v>4672</v>
      </c>
      <c r="E37" s="16">
        <f t="shared" si="1"/>
        <v>1401.6</v>
      </c>
    </row>
    <row r="38" spans="1:5" x14ac:dyDescent="0.25">
      <c r="A38" s="11" t="s">
        <v>302</v>
      </c>
      <c r="B38" s="11" t="s">
        <v>1258</v>
      </c>
      <c r="C38" s="12">
        <v>1</v>
      </c>
      <c r="D38" s="16">
        <v>7779</v>
      </c>
      <c r="E38" s="16">
        <f t="shared" si="1"/>
        <v>2333.6999999999998</v>
      </c>
    </row>
    <row r="39" spans="1:5" x14ac:dyDescent="0.25">
      <c r="A39" s="11" t="s">
        <v>303</v>
      </c>
      <c r="B39" s="11" t="s">
        <v>1258</v>
      </c>
      <c r="C39" s="12">
        <v>1</v>
      </c>
      <c r="D39" s="16">
        <v>989</v>
      </c>
      <c r="E39" s="16">
        <f t="shared" si="1"/>
        <v>296.7</v>
      </c>
    </row>
    <row r="40" spans="1:5" x14ac:dyDescent="0.25">
      <c r="A40" s="11" t="s">
        <v>1294</v>
      </c>
      <c r="B40" s="11" t="s">
        <v>1258</v>
      </c>
      <c r="C40" s="12">
        <v>10</v>
      </c>
      <c r="D40" s="16">
        <v>989</v>
      </c>
      <c r="E40" s="16">
        <f t="shared" si="1"/>
        <v>296.7</v>
      </c>
    </row>
    <row r="41" spans="1:5" x14ac:dyDescent="0.25">
      <c r="A41" s="11" t="s">
        <v>304</v>
      </c>
      <c r="B41" s="11" t="s">
        <v>1258</v>
      </c>
      <c r="C41" s="12">
        <v>1</v>
      </c>
      <c r="D41" s="16">
        <v>11825</v>
      </c>
      <c r="E41" s="16">
        <f t="shared" si="1"/>
        <v>3547.5</v>
      </c>
    </row>
    <row r="42" spans="1:5" x14ac:dyDescent="0.25">
      <c r="A42" s="11" t="s">
        <v>1284</v>
      </c>
      <c r="B42" s="11" t="s">
        <v>1258</v>
      </c>
      <c r="C42" s="12">
        <v>2</v>
      </c>
      <c r="D42" s="16">
        <v>11825</v>
      </c>
      <c r="E42" s="16">
        <f t="shared" si="1"/>
        <v>3547.5</v>
      </c>
    </row>
    <row r="43" spans="1:5" x14ac:dyDescent="0.25">
      <c r="A43" s="11" t="s">
        <v>1286</v>
      </c>
      <c r="B43" s="11" t="s">
        <v>1258</v>
      </c>
      <c r="C43" s="12">
        <v>1</v>
      </c>
      <c r="D43" s="16">
        <v>12935</v>
      </c>
      <c r="E43" s="16">
        <f t="shared" si="1"/>
        <v>3880.5</v>
      </c>
    </row>
    <row r="44" spans="1:5" x14ac:dyDescent="0.25">
      <c r="A44" s="11" t="s">
        <v>1287</v>
      </c>
      <c r="B44" s="11" t="s">
        <v>1258</v>
      </c>
      <c r="C44" s="12">
        <v>1</v>
      </c>
      <c r="D44" s="16">
        <v>989</v>
      </c>
      <c r="E44" s="16">
        <f t="shared" si="1"/>
        <v>296.7</v>
      </c>
    </row>
    <row r="45" spans="1:5" x14ac:dyDescent="0.25">
      <c r="A45" s="11" t="s">
        <v>1278</v>
      </c>
      <c r="B45" s="11" t="s">
        <v>1258</v>
      </c>
      <c r="C45" s="12">
        <v>1</v>
      </c>
      <c r="D45" s="16">
        <v>989</v>
      </c>
      <c r="E45" s="16">
        <f t="shared" si="1"/>
        <v>296.7</v>
      </c>
    </row>
    <row r="46" spans="1:5" x14ac:dyDescent="0.25">
      <c r="A46" s="11" t="s">
        <v>305</v>
      </c>
      <c r="B46" s="11" t="s">
        <v>1258</v>
      </c>
      <c r="C46" s="12">
        <v>60</v>
      </c>
      <c r="D46" s="16">
        <v>989</v>
      </c>
      <c r="E46" s="16">
        <f t="shared" si="1"/>
        <v>296.7</v>
      </c>
    </row>
    <row r="47" spans="1:5" x14ac:dyDescent="0.25">
      <c r="A47" s="11" t="s">
        <v>306</v>
      </c>
      <c r="B47" s="11" t="s">
        <v>1258</v>
      </c>
      <c r="C47" s="12">
        <v>2</v>
      </c>
      <c r="D47" s="16">
        <v>989</v>
      </c>
      <c r="E47" s="16">
        <f t="shared" si="1"/>
        <v>296.7</v>
      </c>
    </row>
    <row r="48" spans="1:5" x14ac:dyDescent="0.25">
      <c r="A48" s="11" t="s">
        <v>1296</v>
      </c>
      <c r="B48" s="11" t="s">
        <v>1258</v>
      </c>
      <c r="C48" s="12">
        <v>14</v>
      </c>
      <c r="D48" s="16">
        <v>1154</v>
      </c>
      <c r="E48" s="16">
        <f t="shared" si="1"/>
        <v>346.2</v>
      </c>
    </row>
    <row r="49" spans="1:5" x14ac:dyDescent="0.25">
      <c r="A49" s="11" t="s">
        <v>307</v>
      </c>
      <c r="B49" s="11" t="s">
        <v>1258</v>
      </c>
      <c r="C49" s="12">
        <v>3</v>
      </c>
      <c r="D49" s="16">
        <v>1154</v>
      </c>
      <c r="E49" s="16">
        <f t="shared" si="1"/>
        <v>346.2</v>
      </c>
    </row>
    <row r="50" spans="1:5" x14ac:dyDescent="0.25">
      <c r="A50" s="11" t="s">
        <v>308</v>
      </c>
      <c r="B50" s="11" t="s">
        <v>1258</v>
      </c>
      <c r="C50" s="12">
        <v>1</v>
      </c>
      <c r="D50" s="16">
        <v>1320</v>
      </c>
      <c r="E50" s="16">
        <f t="shared" si="1"/>
        <v>396</v>
      </c>
    </row>
    <row r="51" spans="1:5" x14ac:dyDescent="0.25">
      <c r="A51" s="11" t="s">
        <v>308</v>
      </c>
      <c r="B51" s="11" t="s">
        <v>1262</v>
      </c>
      <c r="C51" s="12">
        <v>1</v>
      </c>
      <c r="D51" s="16">
        <v>341</v>
      </c>
      <c r="E51" s="16">
        <f>D51*0.5</f>
        <v>170.5</v>
      </c>
    </row>
    <row r="52" spans="1:5" x14ac:dyDescent="0.25">
      <c r="A52" s="11" t="s">
        <v>1629</v>
      </c>
      <c r="B52" s="11" t="s">
        <v>1348</v>
      </c>
      <c r="C52" s="12">
        <v>3</v>
      </c>
      <c r="D52" s="16">
        <v>1320</v>
      </c>
      <c r="E52" s="16">
        <f>D52*0.3</f>
        <v>396</v>
      </c>
    </row>
    <row r="53" spans="1:5" x14ac:dyDescent="0.25">
      <c r="A53" s="11" t="s">
        <v>309</v>
      </c>
      <c r="B53" s="11" t="s">
        <v>1258</v>
      </c>
      <c r="C53" s="12">
        <v>10</v>
      </c>
      <c r="D53" s="16">
        <v>1320</v>
      </c>
      <c r="E53" s="16">
        <f>D53*0.3</f>
        <v>396</v>
      </c>
    </row>
    <row r="54" spans="1:5" x14ac:dyDescent="0.25">
      <c r="A54" s="11" t="s">
        <v>1285</v>
      </c>
      <c r="B54" s="11" t="s">
        <v>1258</v>
      </c>
      <c r="C54" s="12">
        <v>1</v>
      </c>
      <c r="D54" s="16">
        <v>1353</v>
      </c>
      <c r="E54" s="16">
        <f>D54*0.3</f>
        <v>405.9</v>
      </c>
    </row>
    <row r="55" spans="1:5" x14ac:dyDescent="0.25">
      <c r="A55" s="11" t="s">
        <v>310</v>
      </c>
      <c r="B55" s="11" t="s">
        <v>1258</v>
      </c>
      <c r="C55" s="12">
        <v>4</v>
      </c>
      <c r="D55" s="16">
        <v>1478</v>
      </c>
      <c r="E55" s="16">
        <f>D55*0.3</f>
        <v>443.4</v>
      </c>
    </row>
    <row r="56" spans="1:5" x14ac:dyDescent="0.25">
      <c r="A56" s="11" t="s">
        <v>1292</v>
      </c>
      <c r="B56" s="11" t="s">
        <v>1258</v>
      </c>
      <c r="C56" s="12">
        <v>196</v>
      </c>
      <c r="D56" s="16">
        <v>1478</v>
      </c>
      <c r="E56" s="16">
        <f>D56*0.3</f>
        <v>443.4</v>
      </c>
    </row>
    <row r="57" spans="1:5" x14ac:dyDescent="0.25">
      <c r="A57" s="11"/>
      <c r="B57" s="11"/>
      <c r="C57" s="12"/>
      <c r="D57" s="16"/>
      <c r="E57" s="16"/>
    </row>
    <row r="58" spans="1:5" x14ac:dyDescent="0.25">
      <c r="A58" s="9" t="s">
        <v>2142</v>
      </c>
      <c r="B58" s="9" t="s">
        <v>1257</v>
      </c>
      <c r="C58" s="18" t="s">
        <v>1</v>
      </c>
      <c r="D58" s="19" t="s">
        <v>1986</v>
      </c>
      <c r="E58" s="19" t="s">
        <v>1987</v>
      </c>
    </row>
    <row r="59" spans="1:5" x14ac:dyDescent="0.25">
      <c r="A59" s="11" t="s">
        <v>1290</v>
      </c>
      <c r="B59" s="11" t="s">
        <v>1258</v>
      </c>
      <c r="C59" s="12">
        <v>2</v>
      </c>
      <c r="D59" s="16">
        <v>1895</v>
      </c>
      <c r="E59" s="16">
        <f t="shared" si="0"/>
        <v>568.5</v>
      </c>
    </row>
    <row r="60" spans="1:5" x14ac:dyDescent="0.25">
      <c r="A60" s="11" t="s">
        <v>289</v>
      </c>
      <c r="B60" s="11" t="s">
        <v>1258</v>
      </c>
      <c r="C60" s="12">
        <v>10</v>
      </c>
      <c r="D60" s="16">
        <v>2424</v>
      </c>
      <c r="E60" s="16">
        <f>D60*0.3</f>
        <v>727.19999999999993</v>
      </c>
    </row>
    <row r="61" spans="1:5" x14ac:dyDescent="0.25">
      <c r="A61" s="11" t="s">
        <v>297</v>
      </c>
      <c r="B61" s="11" t="s">
        <v>1258</v>
      </c>
      <c r="C61" s="12">
        <v>1</v>
      </c>
      <c r="D61" s="16">
        <v>3175</v>
      </c>
      <c r="E61" s="16">
        <f>D61*0.3</f>
        <v>952.5</v>
      </c>
    </row>
  </sheetData>
  <autoFilter ref="A2:C2">
    <sortState ref="A3:E57">
      <sortCondition ref="A2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73" workbookViewId="0">
      <selection activeCell="D110" sqref="D110"/>
    </sheetView>
  </sheetViews>
  <sheetFormatPr defaultRowHeight="15" x14ac:dyDescent="0.25"/>
  <cols>
    <col min="1" max="1" width="40.7109375" bestFit="1" customWidth="1"/>
    <col min="2" max="2" width="16" bestFit="1" customWidth="1"/>
    <col min="3" max="3" width="12.28515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493</v>
      </c>
      <c r="B1" s="58"/>
      <c r="C1" s="58"/>
      <c r="D1" s="58"/>
      <c r="E1" s="58"/>
    </row>
    <row r="2" spans="1:5" x14ac:dyDescent="0.25">
      <c r="A2" s="9" t="s">
        <v>2135</v>
      </c>
      <c r="B2" s="9" t="s">
        <v>1630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1620</v>
      </c>
      <c r="B3" s="11" t="s">
        <v>1348</v>
      </c>
      <c r="C3" s="12">
        <v>2</v>
      </c>
      <c r="D3" s="16">
        <v>3154</v>
      </c>
      <c r="E3" s="16">
        <f>D3*0.3</f>
        <v>946.19999999999993</v>
      </c>
    </row>
    <row r="4" spans="1:5" x14ac:dyDescent="0.25">
      <c r="A4" s="11" t="s">
        <v>1625</v>
      </c>
      <c r="B4" s="11" t="s">
        <v>1348</v>
      </c>
      <c r="C4" s="12">
        <v>2</v>
      </c>
      <c r="D4" s="16">
        <v>2111</v>
      </c>
      <c r="E4" s="16">
        <f t="shared" ref="E4:E71" si="0">D4*0.3</f>
        <v>633.29999999999995</v>
      </c>
    </row>
    <row r="5" spans="1:5" x14ac:dyDescent="0.25">
      <c r="A5" s="11" t="s">
        <v>1619</v>
      </c>
      <c r="B5" s="11" t="s">
        <v>1348</v>
      </c>
      <c r="C5" s="12">
        <v>4</v>
      </c>
      <c r="D5" s="16">
        <v>2850</v>
      </c>
      <c r="E5" s="16">
        <f t="shared" si="0"/>
        <v>855</v>
      </c>
    </row>
    <row r="6" spans="1:5" x14ac:dyDescent="0.25">
      <c r="A6" s="4"/>
      <c r="B6" s="4"/>
      <c r="C6" s="5"/>
    </row>
    <row r="7" spans="1:5" x14ac:dyDescent="0.25">
      <c r="A7" s="9" t="s">
        <v>2136</v>
      </c>
      <c r="B7" s="9" t="s">
        <v>1630</v>
      </c>
      <c r="C7" s="18" t="s">
        <v>1</v>
      </c>
      <c r="D7" s="19" t="s">
        <v>1986</v>
      </c>
      <c r="E7" s="19" t="s">
        <v>1987</v>
      </c>
    </row>
    <row r="8" spans="1:5" x14ac:dyDescent="0.25">
      <c r="A8" s="11" t="s">
        <v>494</v>
      </c>
      <c r="B8" s="11" t="s">
        <v>1348</v>
      </c>
      <c r="C8" s="12">
        <v>2</v>
      </c>
      <c r="D8" s="17">
        <v>2105</v>
      </c>
      <c r="E8" s="17">
        <f t="shared" si="0"/>
        <v>631.5</v>
      </c>
    </row>
    <row r="9" spans="1:5" x14ac:dyDescent="0.25">
      <c r="A9" s="4"/>
      <c r="B9" s="4"/>
      <c r="C9" s="5"/>
    </row>
    <row r="10" spans="1:5" x14ac:dyDescent="0.25">
      <c r="A10" s="9" t="s">
        <v>493</v>
      </c>
      <c r="B10" s="9" t="s">
        <v>1630</v>
      </c>
      <c r="C10" s="18" t="s">
        <v>1</v>
      </c>
      <c r="D10" s="19" t="s">
        <v>1986</v>
      </c>
      <c r="E10" s="19" t="s">
        <v>1987</v>
      </c>
    </row>
    <row r="11" spans="1:5" x14ac:dyDescent="0.25">
      <c r="A11" s="11" t="s">
        <v>1631</v>
      </c>
      <c r="B11" s="11" t="s">
        <v>1262</v>
      </c>
      <c r="C11" s="12">
        <v>2</v>
      </c>
      <c r="D11" s="16">
        <v>573</v>
      </c>
      <c r="E11" s="16">
        <f>D11*0.5</f>
        <v>286.5</v>
      </c>
    </row>
    <row r="12" spans="1:5" x14ac:dyDescent="0.25">
      <c r="A12" s="11" t="s">
        <v>496</v>
      </c>
      <c r="B12" s="11" t="s">
        <v>1348</v>
      </c>
      <c r="C12" s="12">
        <v>3</v>
      </c>
      <c r="D12" s="16">
        <v>2970</v>
      </c>
      <c r="E12" s="16">
        <f t="shared" si="0"/>
        <v>891</v>
      </c>
    </row>
    <row r="13" spans="1:5" x14ac:dyDescent="0.25">
      <c r="A13" s="11" t="s">
        <v>497</v>
      </c>
      <c r="B13" s="11" t="s">
        <v>1348</v>
      </c>
      <c r="C13" s="12">
        <v>3</v>
      </c>
      <c r="D13" s="16">
        <v>1971</v>
      </c>
      <c r="E13" s="16">
        <f t="shared" si="0"/>
        <v>591.29999999999995</v>
      </c>
    </row>
    <row r="14" spans="1:5" x14ac:dyDescent="0.25">
      <c r="A14" s="11" t="s">
        <v>1632</v>
      </c>
      <c r="B14" s="11" t="s">
        <v>1259</v>
      </c>
      <c r="C14" s="12">
        <v>3</v>
      </c>
      <c r="D14" s="16">
        <v>738</v>
      </c>
      <c r="E14" s="16">
        <f>D14*0.5</f>
        <v>369</v>
      </c>
    </row>
    <row r="15" spans="1:5" x14ac:dyDescent="0.25">
      <c r="A15" s="11" t="s">
        <v>1633</v>
      </c>
      <c r="B15" s="11" t="s">
        <v>1262</v>
      </c>
      <c r="C15" s="12">
        <v>1</v>
      </c>
      <c r="D15" s="16">
        <v>1635</v>
      </c>
      <c r="E15" s="16">
        <f>D15*0.5</f>
        <v>817.5</v>
      </c>
    </row>
    <row r="16" spans="1:5" x14ac:dyDescent="0.25">
      <c r="A16" s="11" t="s">
        <v>500</v>
      </c>
      <c r="B16" s="11" t="s">
        <v>1348</v>
      </c>
      <c r="C16" s="12">
        <v>1</v>
      </c>
      <c r="D16" s="16">
        <v>3777</v>
      </c>
      <c r="E16" s="16">
        <f t="shared" si="0"/>
        <v>1133.0999999999999</v>
      </c>
    </row>
    <row r="17" spans="1:5" x14ac:dyDescent="0.25">
      <c r="A17" s="11" t="s">
        <v>1634</v>
      </c>
      <c r="B17" s="11" t="s">
        <v>1262</v>
      </c>
      <c r="C17" s="12">
        <v>5</v>
      </c>
      <c r="D17" s="16">
        <v>1397</v>
      </c>
      <c r="E17" s="16">
        <f>D17*0.5</f>
        <v>698.5</v>
      </c>
    </row>
    <row r="18" spans="1:5" x14ac:dyDescent="0.25">
      <c r="A18" s="11" t="s">
        <v>1635</v>
      </c>
      <c r="B18" s="11" t="s">
        <v>1262</v>
      </c>
      <c r="C18" s="12">
        <v>1</v>
      </c>
      <c r="D18" s="16">
        <v>1987</v>
      </c>
      <c r="E18" s="16">
        <f>D18*0.5</f>
        <v>993.5</v>
      </c>
    </row>
    <row r="19" spans="1:5" x14ac:dyDescent="0.25">
      <c r="A19" s="11" t="s">
        <v>501</v>
      </c>
      <c r="B19" s="11" t="s">
        <v>1348</v>
      </c>
      <c r="C19" s="12">
        <v>2</v>
      </c>
      <c r="D19" s="16">
        <v>3777</v>
      </c>
      <c r="E19" s="16">
        <f t="shared" si="0"/>
        <v>1133.0999999999999</v>
      </c>
    </row>
    <row r="20" spans="1:5" x14ac:dyDescent="0.25">
      <c r="A20" s="11" t="s">
        <v>504</v>
      </c>
      <c r="B20" s="11" t="s">
        <v>1348</v>
      </c>
      <c r="C20" s="12">
        <v>1</v>
      </c>
      <c r="D20" s="16">
        <v>4682</v>
      </c>
      <c r="E20" s="16">
        <f t="shared" si="0"/>
        <v>1404.6</v>
      </c>
    </row>
    <row r="21" spans="1:5" x14ac:dyDescent="0.25">
      <c r="A21" s="11" t="s">
        <v>1636</v>
      </c>
      <c r="B21" s="11" t="s">
        <v>1262</v>
      </c>
      <c r="C21" s="12">
        <v>1</v>
      </c>
      <c r="D21" s="16">
        <v>5520</v>
      </c>
      <c r="E21" s="16">
        <f>D21*0.5</f>
        <v>2760</v>
      </c>
    </row>
    <row r="22" spans="1:5" x14ac:dyDescent="0.25">
      <c r="A22" s="11" t="s">
        <v>510</v>
      </c>
      <c r="B22" s="11" t="s">
        <v>1348</v>
      </c>
      <c r="C22" s="12">
        <v>1</v>
      </c>
      <c r="D22" s="16">
        <v>3994</v>
      </c>
      <c r="E22" s="16">
        <f t="shared" si="0"/>
        <v>1198.2</v>
      </c>
    </row>
    <row r="23" spans="1:5" x14ac:dyDescent="0.25">
      <c r="A23" s="11" t="s">
        <v>1637</v>
      </c>
      <c r="B23" s="11" t="s">
        <v>1262</v>
      </c>
      <c r="C23" s="12">
        <v>3</v>
      </c>
      <c r="D23" s="16">
        <v>2495</v>
      </c>
      <c r="E23" s="16">
        <f>D23*0.5</f>
        <v>1247.5</v>
      </c>
    </row>
    <row r="24" spans="1:5" x14ac:dyDescent="0.25">
      <c r="A24" s="11" t="s">
        <v>513</v>
      </c>
      <c r="B24" s="11" t="s">
        <v>1348</v>
      </c>
      <c r="C24" s="12">
        <v>2</v>
      </c>
      <c r="D24" s="16">
        <v>4672</v>
      </c>
      <c r="E24" s="16">
        <f t="shared" si="0"/>
        <v>1401.6</v>
      </c>
    </row>
    <row r="25" spans="1:5" x14ac:dyDescent="0.25">
      <c r="A25" s="11" t="s">
        <v>514</v>
      </c>
      <c r="B25" s="11" t="s">
        <v>1348</v>
      </c>
      <c r="C25" s="12">
        <v>1</v>
      </c>
      <c r="D25" s="16">
        <v>4672</v>
      </c>
      <c r="E25" s="16">
        <f t="shared" si="0"/>
        <v>1401.6</v>
      </c>
    </row>
    <row r="26" spans="1:5" x14ac:dyDescent="0.25">
      <c r="A26" s="11" t="s">
        <v>1638</v>
      </c>
      <c r="B26" s="11" t="s">
        <v>1262</v>
      </c>
      <c r="C26" s="12">
        <v>2</v>
      </c>
      <c r="D26" s="16">
        <v>3489</v>
      </c>
      <c r="E26" s="16">
        <f>D26*0.5</f>
        <v>1744.5</v>
      </c>
    </row>
    <row r="27" spans="1:5" x14ac:dyDescent="0.25">
      <c r="A27" s="11" t="s">
        <v>516</v>
      </c>
      <c r="B27" s="11" t="s">
        <v>1348</v>
      </c>
      <c r="C27" s="12">
        <v>1</v>
      </c>
      <c r="D27" s="16">
        <v>5276</v>
      </c>
      <c r="E27" s="16">
        <f t="shared" si="0"/>
        <v>1582.8</v>
      </c>
    </row>
    <row r="28" spans="1:5" x14ac:dyDescent="0.25">
      <c r="A28" s="11" t="s">
        <v>518</v>
      </c>
      <c r="B28" s="11" t="s">
        <v>1348</v>
      </c>
      <c r="C28" s="12">
        <v>1</v>
      </c>
      <c r="D28" s="16">
        <v>6411</v>
      </c>
      <c r="E28" s="16">
        <f t="shared" si="0"/>
        <v>1923.3</v>
      </c>
    </row>
    <row r="29" spans="1:5" x14ac:dyDescent="0.25">
      <c r="A29" s="11" t="s">
        <v>519</v>
      </c>
      <c r="B29" s="11" t="s">
        <v>1348</v>
      </c>
      <c r="C29" s="12">
        <v>1</v>
      </c>
      <c r="D29" s="16">
        <v>7333</v>
      </c>
      <c r="E29" s="16">
        <f t="shared" si="0"/>
        <v>2199.9</v>
      </c>
    </row>
    <row r="30" spans="1:5" x14ac:dyDescent="0.25">
      <c r="A30" s="11" t="s">
        <v>520</v>
      </c>
      <c r="B30" s="11" t="s">
        <v>1348</v>
      </c>
      <c r="C30" s="12">
        <v>3</v>
      </c>
      <c r="D30" s="16">
        <v>7333</v>
      </c>
      <c r="E30" s="16">
        <f t="shared" si="0"/>
        <v>2199.9</v>
      </c>
    </row>
    <row r="31" spans="1:5" x14ac:dyDescent="0.25">
      <c r="A31" s="11" t="s">
        <v>1991</v>
      </c>
      <c r="B31" s="11" t="s">
        <v>1262</v>
      </c>
      <c r="C31" s="12">
        <v>7</v>
      </c>
      <c r="D31" s="16">
        <v>358</v>
      </c>
      <c r="E31" s="16">
        <f>D31*0.5</f>
        <v>179</v>
      </c>
    </row>
    <row r="32" spans="1:5" x14ac:dyDescent="0.25">
      <c r="A32" s="11" t="s">
        <v>526</v>
      </c>
      <c r="B32" s="11" t="s">
        <v>1348</v>
      </c>
      <c r="C32" s="12">
        <v>5</v>
      </c>
      <c r="D32" s="16">
        <v>989</v>
      </c>
      <c r="E32" s="16">
        <f t="shared" si="0"/>
        <v>296.7</v>
      </c>
    </row>
    <row r="33" spans="1:5" x14ac:dyDescent="0.25">
      <c r="A33" s="11" t="s">
        <v>522</v>
      </c>
      <c r="B33" s="11" t="s">
        <v>1348</v>
      </c>
      <c r="C33" s="12">
        <v>4</v>
      </c>
      <c r="D33" s="16">
        <v>8391</v>
      </c>
      <c r="E33" s="16">
        <f t="shared" si="0"/>
        <v>2517.2999999999997</v>
      </c>
    </row>
    <row r="34" spans="1:5" x14ac:dyDescent="0.25">
      <c r="A34" s="11" t="s">
        <v>523</v>
      </c>
      <c r="B34" s="11" t="s">
        <v>1348</v>
      </c>
      <c r="C34" s="12">
        <v>5</v>
      </c>
      <c r="D34" s="16">
        <v>10523</v>
      </c>
      <c r="E34" s="16">
        <f t="shared" si="0"/>
        <v>3156.9</v>
      </c>
    </row>
    <row r="35" spans="1:5" x14ac:dyDescent="0.25">
      <c r="A35" s="11" t="s">
        <v>524</v>
      </c>
      <c r="B35" s="11" t="s">
        <v>1348</v>
      </c>
      <c r="C35" s="12">
        <v>2</v>
      </c>
      <c r="D35" s="16">
        <v>11825</v>
      </c>
      <c r="E35" s="16">
        <f t="shared" si="0"/>
        <v>3547.5</v>
      </c>
    </row>
    <row r="36" spans="1:5" x14ac:dyDescent="0.25">
      <c r="A36" s="11" t="s">
        <v>525</v>
      </c>
      <c r="B36" s="11" t="s">
        <v>1348</v>
      </c>
      <c r="C36" s="12">
        <v>2</v>
      </c>
      <c r="D36" s="16">
        <v>12935</v>
      </c>
      <c r="E36" s="16">
        <f t="shared" si="0"/>
        <v>3880.5</v>
      </c>
    </row>
    <row r="37" spans="1:5" x14ac:dyDescent="0.25">
      <c r="A37" s="11" t="s">
        <v>527</v>
      </c>
      <c r="B37" s="11" t="s">
        <v>1348</v>
      </c>
      <c r="C37" s="12">
        <v>4</v>
      </c>
      <c r="D37" s="16">
        <v>14195</v>
      </c>
      <c r="E37" s="16">
        <f t="shared" si="0"/>
        <v>4258.5</v>
      </c>
    </row>
    <row r="38" spans="1:5" x14ac:dyDescent="0.25">
      <c r="A38" s="11" t="s">
        <v>528</v>
      </c>
      <c r="B38" s="11" t="s">
        <v>1348</v>
      </c>
      <c r="C38" s="12">
        <v>3</v>
      </c>
      <c r="D38" s="16">
        <v>14195</v>
      </c>
      <c r="E38" s="16">
        <f t="shared" si="0"/>
        <v>4258.5</v>
      </c>
    </row>
    <row r="39" spans="1:5" x14ac:dyDescent="0.25">
      <c r="A39" s="11" t="s">
        <v>529</v>
      </c>
      <c r="B39" s="11" t="s">
        <v>1348</v>
      </c>
      <c r="C39" s="12">
        <v>3</v>
      </c>
      <c r="D39" s="16">
        <v>14195</v>
      </c>
      <c r="E39" s="16">
        <f t="shared" si="0"/>
        <v>4258.5</v>
      </c>
    </row>
    <row r="40" spans="1:5" x14ac:dyDescent="0.25">
      <c r="A40" s="11" t="s">
        <v>530</v>
      </c>
      <c r="B40" s="11" t="s">
        <v>1348</v>
      </c>
      <c r="C40" s="12">
        <v>2</v>
      </c>
      <c r="D40" s="16">
        <v>15691</v>
      </c>
      <c r="E40" s="16">
        <f t="shared" si="0"/>
        <v>4707.3</v>
      </c>
    </row>
    <row r="41" spans="1:5" x14ac:dyDescent="0.25">
      <c r="A41" s="11" t="s">
        <v>531</v>
      </c>
      <c r="B41" s="11" t="s">
        <v>1348</v>
      </c>
      <c r="C41" s="12">
        <v>2</v>
      </c>
      <c r="D41" s="16">
        <v>989</v>
      </c>
      <c r="E41" s="16">
        <f t="shared" si="0"/>
        <v>296.7</v>
      </c>
    </row>
    <row r="42" spans="1:5" x14ac:dyDescent="0.25">
      <c r="A42" s="11" t="s">
        <v>1624</v>
      </c>
      <c r="B42" s="11" t="s">
        <v>1348</v>
      </c>
      <c r="C42" s="12">
        <v>5</v>
      </c>
      <c r="D42" s="16">
        <v>989</v>
      </c>
      <c r="E42" s="16">
        <f t="shared" si="0"/>
        <v>296.7</v>
      </c>
    </row>
    <row r="43" spans="1:5" x14ac:dyDescent="0.25">
      <c r="A43" s="11" t="s">
        <v>532</v>
      </c>
      <c r="B43" s="11" t="s">
        <v>1348</v>
      </c>
      <c r="C43" s="12">
        <v>1</v>
      </c>
      <c r="D43" s="16">
        <v>20385</v>
      </c>
      <c r="E43" s="16">
        <f t="shared" si="0"/>
        <v>6115.5</v>
      </c>
    </row>
    <row r="44" spans="1:5" x14ac:dyDescent="0.25">
      <c r="A44" s="11" t="s">
        <v>533</v>
      </c>
      <c r="B44" s="11" t="s">
        <v>1348</v>
      </c>
      <c r="C44" s="12">
        <v>1</v>
      </c>
      <c r="D44" s="16">
        <v>20385</v>
      </c>
      <c r="E44" s="16">
        <f t="shared" si="0"/>
        <v>6115.5</v>
      </c>
    </row>
    <row r="45" spans="1:5" x14ac:dyDescent="0.25">
      <c r="A45" s="11" t="s">
        <v>534</v>
      </c>
      <c r="B45" s="11" t="s">
        <v>1348</v>
      </c>
      <c r="C45" s="12">
        <v>2</v>
      </c>
      <c r="D45" s="16">
        <v>989</v>
      </c>
      <c r="E45" s="16">
        <f t="shared" si="0"/>
        <v>296.7</v>
      </c>
    </row>
    <row r="46" spans="1:5" x14ac:dyDescent="0.25">
      <c r="A46" s="11" t="s">
        <v>1621</v>
      </c>
      <c r="B46" s="11" t="s">
        <v>1348</v>
      </c>
      <c r="C46" s="12">
        <v>1</v>
      </c>
      <c r="D46" s="16">
        <v>35813</v>
      </c>
      <c r="E46" s="16">
        <f t="shared" si="0"/>
        <v>10743.9</v>
      </c>
    </row>
    <row r="47" spans="1:5" x14ac:dyDescent="0.25">
      <c r="A47" s="11" t="s">
        <v>535</v>
      </c>
      <c r="B47" s="11" t="s">
        <v>1262</v>
      </c>
      <c r="C47" s="12">
        <v>3</v>
      </c>
      <c r="D47" s="16">
        <v>358</v>
      </c>
      <c r="E47" s="16">
        <f>D47*0.5</f>
        <v>179</v>
      </c>
    </row>
    <row r="48" spans="1:5" x14ac:dyDescent="0.25">
      <c r="A48" s="11" t="s">
        <v>536</v>
      </c>
      <c r="B48" s="11" t="s">
        <v>1348</v>
      </c>
      <c r="C48" s="12">
        <v>2</v>
      </c>
      <c r="D48" s="16">
        <v>1136</v>
      </c>
      <c r="E48" s="16">
        <f t="shared" si="0"/>
        <v>340.8</v>
      </c>
    </row>
    <row r="49" spans="1:5" x14ac:dyDescent="0.25">
      <c r="A49" s="11" t="s">
        <v>1616</v>
      </c>
      <c r="B49" s="11" t="s">
        <v>1348</v>
      </c>
      <c r="C49" s="12">
        <v>3</v>
      </c>
      <c r="D49" s="16">
        <v>1136</v>
      </c>
      <c r="E49" s="16">
        <f t="shared" si="0"/>
        <v>340.8</v>
      </c>
    </row>
    <row r="50" spans="1:5" x14ac:dyDescent="0.25">
      <c r="A50" s="11" t="s">
        <v>1639</v>
      </c>
      <c r="B50" s="11" t="s">
        <v>1262</v>
      </c>
      <c r="C50" s="12">
        <v>1</v>
      </c>
      <c r="D50" s="16">
        <v>1136</v>
      </c>
      <c r="E50" s="16">
        <f>D50*0.5</f>
        <v>568</v>
      </c>
    </row>
    <row r="51" spans="1:5" x14ac:dyDescent="0.25">
      <c r="A51" s="11" t="s">
        <v>538</v>
      </c>
      <c r="B51" s="11" t="s">
        <v>1348</v>
      </c>
      <c r="C51" s="12">
        <v>3</v>
      </c>
      <c r="D51" s="16">
        <v>1154</v>
      </c>
      <c r="E51" s="16">
        <f t="shared" si="0"/>
        <v>346.2</v>
      </c>
    </row>
    <row r="52" spans="1:5" x14ac:dyDescent="0.25">
      <c r="A52" s="11" t="s">
        <v>539</v>
      </c>
      <c r="B52" s="11" t="s">
        <v>1348</v>
      </c>
      <c r="C52" s="12">
        <v>81</v>
      </c>
      <c r="D52" s="16">
        <v>1154</v>
      </c>
      <c r="E52" s="16">
        <f t="shared" si="0"/>
        <v>346.2</v>
      </c>
    </row>
    <row r="53" spans="1:5" x14ac:dyDescent="0.25">
      <c r="A53" s="11" t="s">
        <v>1627</v>
      </c>
      <c r="B53" s="11" t="s">
        <v>1348</v>
      </c>
      <c r="C53" s="12">
        <v>8</v>
      </c>
      <c r="D53" s="16">
        <v>1320</v>
      </c>
      <c r="E53" s="16">
        <f t="shared" si="0"/>
        <v>396</v>
      </c>
    </row>
    <row r="54" spans="1:5" x14ac:dyDescent="0.25">
      <c r="A54" s="11" t="s">
        <v>1640</v>
      </c>
      <c r="B54" s="11" t="s">
        <v>1259</v>
      </c>
      <c r="C54" s="12">
        <v>1</v>
      </c>
      <c r="D54" s="16">
        <v>1320</v>
      </c>
      <c r="E54" s="16">
        <f t="shared" si="0"/>
        <v>396</v>
      </c>
    </row>
    <row r="55" spans="1:5" x14ac:dyDescent="0.25">
      <c r="A55" s="11" t="s">
        <v>540</v>
      </c>
      <c r="B55" s="11" t="s">
        <v>1348</v>
      </c>
      <c r="C55" s="27"/>
      <c r="D55" s="16">
        <v>1320</v>
      </c>
      <c r="E55" s="16">
        <f t="shared" si="0"/>
        <v>396</v>
      </c>
    </row>
    <row r="56" spans="1:5" x14ac:dyDescent="0.25">
      <c r="A56" s="11" t="s">
        <v>540</v>
      </c>
      <c r="B56" s="11" t="s">
        <v>1262</v>
      </c>
      <c r="C56" s="12">
        <v>4</v>
      </c>
      <c r="D56" s="16">
        <v>373</v>
      </c>
      <c r="E56" s="16">
        <f>D56*0.5</f>
        <v>186.5</v>
      </c>
    </row>
    <row r="57" spans="1:5" x14ac:dyDescent="0.25">
      <c r="A57" s="11" t="s">
        <v>542</v>
      </c>
      <c r="B57" s="11" t="s">
        <v>1348</v>
      </c>
      <c r="C57" s="12">
        <v>16</v>
      </c>
      <c r="D57" s="16">
        <v>1320</v>
      </c>
      <c r="E57" s="16">
        <f t="shared" si="0"/>
        <v>396</v>
      </c>
    </row>
    <row r="58" spans="1:5" x14ac:dyDescent="0.25">
      <c r="A58" s="11" t="s">
        <v>543</v>
      </c>
      <c r="B58" s="11" t="s">
        <v>1348</v>
      </c>
      <c r="C58" s="12">
        <v>-1</v>
      </c>
      <c r="D58" s="16">
        <v>1320</v>
      </c>
      <c r="E58" s="16">
        <f t="shared" si="0"/>
        <v>396</v>
      </c>
    </row>
    <row r="59" spans="1:5" x14ac:dyDescent="0.25">
      <c r="A59" s="11" t="s">
        <v>1641</v>
      </c>
      <c r="B59" s="11" t="s">
        <v>1259</v>
      </c>
      <c r="C59" s="12">
        <v>1</v>
      </c>
      <c r="D59" s="16">
        <v>1353</v>
      </c>
      <c r="E59" s="16">
        <f t="shared" si="0"/>
        <v>405.9</v>
      </c>
    </row>
    <row r="60" spans="1:5" x14ac:dyDescent="0.25">
      <c r="A60" s="4"/>
      <c r="B60" s="4"/>
      <c r="C60" s="5"/>
    </row>
    <row r="61" spans="1:5" x14ac:dyDescent="0.25">
      <c r="A61" s="9" t="s">
        <v>2139</v>
      </c>
      <c r="B61" s="9" t="s">
        <v>1630</v>
      </c>
      <c r="C61" s="18" t="s">
        <v>1</v>
      </c>
      <c r="D61" s="19" t="s">
        <v>1986</v>
      </c>
      <c r="E61" s="19" t="s">
        <v>1987</v>
      </c>
    </row>
    <row r="62" spans="1:5" x14ac:dyDescent="0.25">
      <c r="A62" s="11" t="s">
        <v>1615</v>
      </c>
      <c r="B62" s="11" t="s">
        <v>1348</v>
      </c>
      <c r="C62" s="12">
        <v>9</v>
      </c>
      <c r="D62" s="16"/>
      <c r="E62" s="16">
        <v>225</v>
      </c>
    </row>
    <row r="63" spans="1:5" x14ac:dyDescent="0.25">
      <c r="A63" s="11" t="s">
        <v>1617</v>
      </c>
      <c r="B63" s="11" t="s">
        <v>1348</v>
      </c>
      <c r="C63" s="12">
        <v>16</v>
      </c>
      <c r="D63" s="16"/>
      <c r="E63" s="16">
        <v>175</v>
      </c>
    </row>
    <row r="64" spans="1:5" x14ac:dyDescent="0.25">
      <c r="A64" s="4"/>
      <c r="B64" s="4"/>
      <c r="C64" s="5"/>
    </row>
    <row r="65" spans="1:5" x14ac:dyDescent="0.25">
      <c r="A65" s="9" t="s">
        <v>2138</v>
      </c>
      <c r="B65" s="9" t="s">
        <v>1630</v>
      </c>
      <c r="C65" s="18" t="s">
        <v>1</v>
      </c>
      <c r="D65" s="19" t="s">
        <v>1986</v>
      </c>
      <c r="E65" s="19" t="s">
        <v>1987</v>
      </c>
    </row>
    <row r="66" spans="1:5" x14ac:dyDescent="0.25">
      <c r="A66" s="11" t="s">
        <v>498</v>
      </c>
      <c r="B66" s="11" t="s">
        <v>1348</v>
      </c>
      <c r="C66" s="12">
        <v>1</v>
      </c>
      <c r="D66" s="16">
        <v>2394</v>
      </c>
      <c r="E66" s="16">
        <f t="shared" si="0"/>
        <v>718.19999999999993</v>
      </c>
    </row>
    <row r="67" spans="1:5" x14ac:dyDescent="0.25">
      <c r="A67" s="11" t="s">
        <v>503</v>
      </c>
      <c r="B67" s="11" t="s">
        <v>1348</v>
      </c>
      <c r="C67" s="12">
        <v>1</v>
      </c>
      <c r="D67" s="16">
        <v>2787</v>
      </c>
      <c r="E67" s="16">
        <f t="shared" si="0"/>
        <v>836.1</v>
      </c>
    </row>
    <row r="68" spans="1:5" x14ac:dyDescent="0.25">
      <c r="A68" s="11" t="s">
        <v>505</v>
      </c>
      <c r="B68" s="11" t="s">
        <v>1348</v>
      </c>
      <c r="C68" s="12">
        <v>1</v>
      </c>
      <c r="D68" s="16">
        <v>3175</v>
      </c>
      <c r="E68" s="16">
        <f t="shared" si="0"/>
        <v>952.5</v>
      </c>
    </row>
    <row r="69" spans="1:5" x14ac:dyDescent="0.25">
      <c r="A69" s="11" t="s">
        <v>1622</v>
      </c>
      <c r="B69" s="11" t="s">
        <v>1348</v>
      </c>
      <c r="C69" s="12">
        <v>3</v>
      </c>
      <c r="D69" s="16">
        <v>3175</v>
      </c>
      <c r="E69" s="16">
        <f t="shared" si="0"/>
        <v>952.5</v>
      </c>
    </row>
    <row r="70" spans="1:5" x14ac:dyDescent="0.25">
      <c r="A70" s="11" t="s">
        <v>506</v>
      </c>
      <c r="B70" s="11" t="s">
        <v>1348</v>
      </c>
      <c r="C70" s="12">
        <v>4</v>
      </c>
      <c r="D70" s="16">
        <v>3175</v>
      </c>
      <c r="E70" s="16">
        <f t="shared" si="0"/>
        <v>952.5</v>
      </c>
    </row>
    <row r="71" spans="1:5" x14ac:dyDescent="0.25">
      <c r="A71" s="11" t="s">
        <v>507</v>
      </c>
      <c r="B71" s="11" t="s">
        <v>1348</v>
      </c>
      <c r="C71" s="12">
        <v>1</v>
      </c>
      <c r="D71" s="16">
        <v>3175</v>
      </c>
      <c r="E71" s="16">
        <f t="shared" si="0"/>
        <v>952.5</v>
      </c>
    </row>
    <row r="72" spans="1:5" x14ac:dyDescent="0.25">
      <c r="A72" s="11" t="s">
        <v>1623</v>
      </c>
      <c r="B72" s="11" t="s">
        <v>1348</v>
      </c>
      <c r="C72" s="12">
        <v>1</v>
      </c>
      <c r="D72" s="16">
        <v>3538</v>
      </c>
      <c r="E72" s="16">
        <f t="shared" ref="E72:E95" si="1">D72*0.3</f>
        <v>1061.3999999999999</v>
      </c>
    </row>
    <row r="73" spans="1:5" x14ac:dyDescent="0.25">
      <c r="A73" s="11" t="s">
        <v>511</v>
      </c>
      <c r="B73" s="11" t="s">
        <v>1348</v>
      </c>
      <c r="C73" s="12">
        <v>2</v>
      </c>
      <c r="D73" s="16">
        <v>3994</v>
      </c>
      <c r="E73" s="16">
        <f t="shared" si="1"/>
        <v>1198.2</v>
      </c>
    </row>
    <row r="74" spans="1:5" x14ac:dyDescent="0.25">
      <c r="A74" s="11" t="s">
        <v>515</v>
      </c>
      <c r="B74" s="11" t="s">
        <v>1348</v>
      </c>
      <c r="C74" s="12">
        <v>2</v>
      </c>
      <c r="D74" s="16">
        <v>5193</v>
      </c>
      <c r="E74" s="16">
        <f t="shared" si="1"/>
        <v>1557.8999999999999</v>
      </c>
    </row>
    <row r="75" spans="1:5" x14ac:dyDescent="0.25">
      <c r="A75" s="11" t="s">
        <v>1626</v>
      </c>
      <c r="B75" s="11" t="s">
        <v>1348</v>
      </c>
      <c r="C75" s="12">
        <v>3</v>
      </c>
      <c r="D75" s="16">
        <v>5193</v>
      </c>
      <c r="E75" s="16">
        <f t="shared" si="1"/>
        <v>1557.8999999999999</v>
      </c>
    </row>
    <row r="76" spans="1:5" x14ac:dyDescent="0.25">
      <c r="A76" s="11" t="s">
        <v>517</v>
      </c>
      <c r="B76" s="11" t="s">
        <v>1348</v>
      </c>
      <c r="C76" s="12">
        <v>2</v>
      </c>
      <c r="D76" s="16">
        <v>6411</v>
      </c>
      <c r="E76" s="16">
        <f t="shared" si="1"/>
        <v>1923.3</v>
      </c>
    </row>
    <row r="77" spans="1:5" x14ac:dyDescent="0.25">
      <c r="A77" s="11" t="s">
        <v>1607</v>
      </c>
      <c r="B77" s="11" t="s">
        <v>1348</v>
      </c>
      <c r="C77" s="12">
        <v>3</v>
      </c>
      <c r="D77" s="16">
        <v>7333</v>
      </c>
      <c r="E77" s="16">
        <f t="shared" si="1"/>
        <v>2199.9</v>
      </c>
    </row>
    <row r="78" spans="1:5" x14ac:dyDescent="0.25">
      <c r="A78" s="11" t="s">
        <v>1611</v>
      </c>
      <c r="B78" s="11" t="s">
        <v>1348</v>
      </c>
      <c r="C78" s="12">
        <v>3</v>
      </c>
      <c r="D78" s="16">
        <v>7333</v>
      </c>
      <c r="E78" s="16">
        <f t="shared" si="1"/>
        <v>2199.9</v>
      </c>
    </row>
    <row r="79" spans="1:5" x14ac:dyDescent="0.25">
      <c r="A79" s="11" t="s">
        <v>1614</v>
      </c>
      <c r="B79" s="11" t="s">
        <v>1348</v>
      </c>
      <c r="C79" s="12">
        <v>1</v>
      </c>
      <c r="D79" s="16">
        <v>7773</v>
      </c>
      <c r="E79" s="16">
        <f t="shared" si="1"/>
        <v>2331.9</v>
      </c>
    </row>
    <row r="80" spans="1:5" x14ac:dyDescent="0.25">
      <c r="A80" s="11" t="s">
        <v>1612</v>
      </c>
      <c r="B80" s="11" t="s">
        <v>1348</v>
      </c>
      <c r="C80" s="12">
        <v>1</v>
      </c>
      <c r="D80" s="16">
        <v>9272</v>
      </c>
      <c r="E80" s="16">
        <f t="shared" si="1"/>
        <v>2781.6</v>
      </c>
    </row>
    <row r="81" spans="1:5" x14ac:dyDescent="0.25">
      <c r="A81" s="11" t="s">
        <v>1608</v>
      </c>
      <c r="B81" s="11" t="s">
        <v>1348</v>
      </c>
      <c r="C81" s="12">
        <v>1</v>
      </c>
      <c r="D81" s="16">
        <v>10523</v>
      </c>
      <c r="E81" s="16">
        <f t="shared" si="1"/>
        <v>3156.9</v>
      </c>
    </row>
    <row r="82" spans="1:5" x14ac:dyDescent="0.25">
      <c r="A82" s="11" t="s">
        <v>1610</v>
      </c>
      <c r="B82" s="11" t="s">
        <v>1348</v>
      </c>
      <c r="C82" s="12">
        <v>1</v>
      </c>
      <c r="D82" s="16">
        <v>12935</v>
      </c>
      <c r="E82" s="16">
        <f t="shared" si="1"/>
        <v>3880.5</v>
      </c>
    </row>
    <row r="83" spans="1:5" x14ac:dyDescent="0.25">
      <c r="A83" s="11" t="s">
        <v>1613</v>
      </c>
      <c r="B83" s="11" t="s">
        <v>1348</v>
      </c>
      <c r="C83" s="12">
        <v>2</v>
      </c>
      <c r="D83" s="16">
        <v>15691</v>
      </c>
      <c r="E83" s="16">
        <f t="shared" si="1"/>
        <v>4707.3</v>
      </c>
    </row>
    <row r="84" spans="1:5" x14ac:dyDescent="0.25">
      <c r="A84" s="11" t="s">
        <v>1609</v>
      </c>
      <c r="B84" s="11" t="s">
        <v>1348</v>
      </c>
      <c r="C84" s="12">
        <v>2</v>
      </c>
      <c r="D84" s="16">
        <v>23893</v>
      </c>
      <c r="E84" s="16">
        <f t="shared" si="1"/>
        <v>7167.9</v>
      </c>
    </row>
    <row r="85" spans="1:5" x14ac:dyDescent="0.25">
      <c r="A85" s="11" t="s">
        <v>537</v>
      </c>
      <c r="B85" s="11" t="s">
        <v>1348</v>
      </c>
      <c r="C85" s="12">
        <v>2</v>
      </c>
      <c r="D85" s="16">
        <v>1154</v>
      </c>
      <c r="E85" s="16">
        <f t="shared" si="1"/>
        <v>346.2</v>
      </c>
    </row>
    <row r="86" spans="1:5" x14ac:dyDescent="0.25">
      <c r="A86" s="11" t="s">
        <v>1618</v>
      </c>
      <c r="B86" s="11" t="s">
        <v>1348</v>
      </c>
      <c r="C86" s="12">
        <v>29</v>
      </c>
      <c r="D86" s="16">
        <v>1353</v>
      </c>
      <c r="E86" s="16">
        <f t="shared" si="1"/>
        <v>405.9</v>
      </c>
    </row>
    <row r="87" spans="1:5" x14ac:dyDescent="0.25">
      <c r="A87" s="4"/>
      <c r="B87" s="4"/>
      <c r="C87" s="5"/>
    </row>
    <row r="88" spans="1:5" x14ac:dyDescent="0.25">
      <c r="A88" s="9" t="s">
        <v>2137</v>
      </c>
      <c r="B88" s="9" t="s">
        <v>1630</v>
      </c>
      <c r="C88" s="18" t="s">
        <v>1</v>
      </c>
      <c r="D88" s="19" t="s">
        <v>1986</v>
      </c>
      <c r="E88" s="19" t="s">
        <v>1987</v>
      </c>
    </row>
    <row r="89" spans="1:5" x14ac:dyDescent="0.25">
      <c r="A89" s="11" t="s">
        <v>499</v>
      </c>
      <c r="B89" s="11" t="s">
        <v>1348</v>
      </c>
      <c r="C89" s="12">
        <v>4</v>
      </c>
      <c r="D89" s="16">
        <v>3175</v>
      </c>
      <c r="E89" s="16">
        <f t="shared" si="1"/>
        <v>952.5</v>
      </c>
    </row>
    <row r="90" spans="1:5" x14ac:dyDescent="0.25">
      <c r="A90" s="11" t="s">
        <v>502</v>
      </c>
      <c r="B90" s="11" t="s">
        <v>1348</v>
      </c>
      <c r="C90" s="12">
        <v>1</v>
      </c>
      <c r="D90" s="16">
        <v>4541</v>
      </c>
      <c r="E90" s="16">
        <f t="shared" si="1"/>
        <v>1362.3</v>
      </c>
    </row>
    <row r="91" spans="1:5" x14ac:dyDescent="0.25">
      <c r="A91" s="11" t="s">
        <v>508</v>
      </c>
      <c r="B91" s="11" t="s">
        <v>1348</v>
      </c>
      <c r="C91" s="12">
        <v>5</v>
      </c>
      <c r="D91" s="16">
        <v>5601</v>
      </c>
      <c r="E91" s="16">
        <f t="shared" si="1"/>
        <v>1680.3</v>
      </c>
    </row>
    <row r="92" spans="1:5" x14ac:dyDescent="0.25">
      <c r="A92" s="11" t="s">
        <v>509</v>
      </c>
      <c r="B92" s="11" t="s">
        <v>1348</v>
      </c>
      <c r="C92" s="12">
        <v>12</v>
      </c>
      <c r="D92" s="16">
        <v>5601</v>
      </c>
      <c r="E92" s="16">
        <f t="shared" si="1"/>
        <v>1680.3</v>
      </c>
    </row>
    <row r="93" spans="1:5" x14ac:dyDescent="0.25">
      <c r="A93" s="11" t="s">
        <v>1628</v>
      </c>
      <c r="B93" s="11" t="s">
        <v>1348</v>
      </c>
      <c r="C93" s="12">
        <v>16</v>
      </c>
      <c r="D93" s="16">
        <v>6236</v>
      </c>
      <c r="E93" s="16">
        <f t="shared" si="1"/>
        <v>1870.8</v>
      </c>
    </row>
    <row r="94" spans="1:5" x14ac:dyDescent="0.25">
      <c r="A94" s="11" t="s">
        <v>512</v>
      </c>
      <c r="B94" s="11" t="s">
        <v>1348</v>
      </c>
      <c r="C94" s="12">
        <v>1</v>
      </c>
      <c r="D94" s="16">
        <v>6785</v>
      </c>
      <c r="E94" s="16">
        <f t="shared" si="1"/>
        <v>2035.5</v>
      </c>
    </row>
    <row r="95" spans="1:5" x14ac:dyDescent="0.25">
      <c r="A95" s="11" t="s">
        <v>521</v>
      </c>
      <c r="B95" s="11" t="s">
        <v>1348</v>
      </c>
      <c r="C95" s="12">
        <v>1</v>
      </c>
      <c r="D95" s="16">
        <v>9735</v>
      </c>
      <c r="E95" s="16">
        <f t="shared" si="1"/>
        <v>2920.5</v>
      </c>
    </row>
    <row r="96" spans="1:5" x14ac:dyDescent="0.25">
      <c r="A96" s="4"/>
      <c r="B96" s="4"/>
      <c r="C96" s="5"/>
    </row>
  </sheetData>
  <autoFilter ref="A2:C2">
    <sortState ref="A3:D91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2"/>
  <sheetViews>
    <sheetView workbookViewId="0">
      <selection activeCell="A1573" sqref="A1573"/>
    </sheetView>
  </sheetViews>
  <sheetFormatPr defaultRowHeight="12" x14ac:dyDescent="0.2"/>
  <cols>
    <col min="1" max="1" width="40.7109375" style="38" customWidth="1"/>
    <col min="2" max="2" width="16" style="38" customWidth="1"/>
    <col min="3" max="3" width="12.140625" style="38" customWidth="1"/>
    <col min="4" max="4" width="12.140625" style="41" customWidth="1"/>
    <col min="5" max="16384" width="9.140625" style="38"/>
  </cols>
  <sheetData>
    <row r="1" spans="1:4" x14ac:dyDescent="0.2">
      <c r="A1" s="51" t="s">
        <v>625</v>
      </c>
      <c r="B1" s="51"/>
      <c r="C1" s="51"/>
      <c r="D1" s="51"/>
    </row>
    <row r="2" spans="1:4" x14ac:dyDescent="0.2">
      <c r="A2" s="9" t="s">
        <v>2149</v>
      </c>
      <c r="B2" s="9" t="s">
        <v>1257</v>
      </c>
      <c r="C2" s="39" t="s">
        <v>1986</v>
      </c>
      <c r="D2" s="39" t="s">
        <v>1987</v>
      </c>
    </row>
    <row r="3" spans="1:4" x14ac:dyDescent="0.2">
      <c r="A3" s="11" t="s">
        <v>1796</v>
      </c>
      <c r="B3" s="11" t="s">
        <v>1348</v>
      </c>
      <c r="C3" s="40">
        <v>33.700000000000003</v>
      </c>
      <c r="D3" s="40">
        <f>C3*0.25</f>
        <v>8.4250000000000007</v>
      </c>
    </row>
    <row r="4" spans="1:4" x14ac:dyDescent="0.2">
      <c r="A4" s="11" t="s">
        <v>1795</v>
      </c>
      <c r="B4" s="11" t="s">
        <v>1348</v>
      </c>
      <c r="C4" s="40">
        <v>33.700000000000003</v>
      </c>
      <c r="D4" s="40">
        <f t="shared" ref="D4:D63" si="0">C4*0.25</f>
        <v>8.4250000000000007</v>
      </c>
    </row>
    <row r="5" spans="1:4" x14ac:dyDescent="0.2">
      <c r="A5" s="11" t="s">
        <v>1794</v>
      </c>
      <c r="B5" s="11" t="s">
        <v>1348</v>
      </c>
      <c r="C5" s="40">
        <v>33.700000000000003</v>
      </c>
      <c r="D5" s="40">
        <f t="shared" si="0"/>
        <v>8.4250000000000007</v>
      </c>
    </row>
    <row r="6" spans="1:4" x14ac:dyDescent="0.2">
      <c r="A6" s="11" t="s">
        <v>1763</v>
      </c>
      <c r="B6" s="11" t="s">
        <v>1348</v>
      </c>
      <c r="C6" s="40">
        <v>33.700000000000003</v>
      </c>
      <c r="D6" s="40">
        <f t="shared" si="0"/>
        <v>8.4250000000000007</v>
      </c>
    </row>
    <row r="7" spans="1:4" x14ac:dyDescent="0.2">
      <c r="A7" s="11" t="s">
        <v>1793</v>
      </c>
      <c r="B7" s="11" t="s">
        <v>1348</v>
      </c>
      <c r="C7" s="40">
        <v>34.9</v>
      </c>
      <c r="D7" s="40">
        <f t="shared" si="0"/>
        <v>8.7249999999999996</v>
      </c>
    </row>
    <row r="8" spans="1:4" x14ac:dyDescent="0.2">
      <c r="A8" s="11" t="s">
        <v>1792</v>
      </c>
      <c r="B8" s="11" t="s">
        <v>1348</v>
      </c>
      <c r="C8" s="40">
        <v>34.9</v>
      </c>
      <c r="D8" s="40">
        <f t="shared" si="0"/>
        <v>8.7249999999999996</v>
      </c>
    </row>
    <row r="9" spans="1:4" x14ac:dyDescent="0.2">
      <c r="A9" s="11" t="s">
        <v>1790</v>
      </c>
      <c r="B9" s="11" t="s">
        <v>1348</v>
      </c>
      <c r="C9" s="40">
        <v>34.9</v>
      </c>
      <c r="D9" s="40">
        <f t="shared" si="0"/>
        <v>8.7249999999999996</v>
      </c>
    </row>
    <row r="10" spans="1:4" x14ac:dyDescent="0.2">
      <c r="A10" s="11" t="s">
        <v>1767</v>
      </c>
      <c r="B10" s="11" t="s">
        <v>1348</v>
      </c>
      <c r="C10" s="40">
        <v>34.9</v>
      </c>
      <c r="D10" s="40">
        <f t="shared" si="0"/>
        <v>8.7249999999999996</v>
      </c>
    </row>
    <row r="11" spans="1:4" x14ac:dyDescent="0.2">
      <c r="A11" s="11" t="s">
        <v>1789</v>
      </c>
      <c r="B11" s="11" t="s">
        <v>1348</v>
      </c>
      <c r="C11" s="40">
        <v>34.9</v>
      </c>
      <c r="D11" s="40">
        <f t="shared" si="0"/>
        <v>8.7249999999999996</v>
      </c>
    </row>
    <row r="12" spans="1:4" x14ac:dyDescent="0.2">
      <c r="A12" s="11" t="s">
        <v>1804</v>
      </c>
      <c r="B12" s="11" t="s">
        <v>1348</v>
      </c>
      <c r="C12" s="40">
        <v>475.4</v>
      </c>
      <c r="D12" s="40">
        <f t="shared" si="0"/>
        <v>118.85</v>
      </c>
    </row>
    <row r="13" spans="1:4" x14ac:dyDescent="0.2">
      <c r="A13" s="11" t="s">
        <v>1805</v>
      </c>
      <c r="B13" s="11" t="s">
        <v>1348</v>
      </c>
      <c r="C13" s="40">
        <v>515.20000000000005</v>
      </c>
      <c r="D13" s="40">
        <f t="shared" si="0"/>
        <v>128.80000000000001</v>
      </c>
    </row>
    <row r="14" spans="1:4" x14ac:dyDescent="0.2">
      <c r="A14" s="11" t="s">
        <v>1749</v>
      </c>
      <c r="B14" s="11" t="s">
        <v>1348</v>
      </c>
      <c r="C14" s="40">
        <v>515.20000000000005</v>
      </c>
      <c r="D14" s="40">
        <f t="shared" si="0"/>
        <v>128.80000000000001</v>
      </c>
    </row>
    <row r="15" spans="1:4" x14ac:dyDescent="0.2">
      <c r="A15" s="11" t="s">
        <v>1759</v>
      </c>
      <c r="B15" s="11" t="s">
        <v>1348</v>
      </c>
      <c r="C15" s="40">
        <v>545.5</v>
      </c>
      <c r="D15" s="40">
        <f t="shared" si="0"/>
        <v>136.375</v>
      </c>
    </row>
    <row r="16" spans="1:4" x14ac:dyDescent="0.2">
      <c r="A16" s="11" t="s">
        <v>1760</v>
      </c>
      <c r="B16" s="11" t="s">
        <v>1348</v>
      </c>
      <c r="C16" s="40">
        <v>642.20000000000005</v>
      </c>
      <c r="D16" s="40">
        <f t="shared" si="0"/>
        <v>160.55000000000001</v>
      </c>
    </row>
    <row r="17" spans="1:4" x14ac:dyDescent="0.2">
      <c r="A17" s="11" t="s">
        <v>1751</v>
      </c>
      <c r="B17" s="11" t="s">
        <v>1348</v>
      </c>
      <c r="C17" s="40">
        <v>685.9</v>
      </c>
      <c r="D17" s="40">
        <f t="shared" si="0"/>
        <v>171.47499999999999</v>
      </c>
    </row>
    <row r="18" spans="1:4" x14ac:dyDescent="0.2">
      <c r="A18" s="11" t="s">
        <v>1754</v>
      </c>
      <c r="B18" s="11" t="s">
        <v>1348</v>
      </c>
      <c r="C18" s="40">
        <v>1247.5999999999999</v>
      </c>
      <c r="D18" s="40">
        <f t="shared" si="0"/>
        <v>311.89999999999998</v>
      </c>
    </row>
    <row r="19" spans="1:4" x14ac:dyDescent="0.2">
      <c r="A19" s="11" t="s">
        <v>1748</v>
      </c>
      <c r="B19" s="11" t="s">
        <v>1348</v>
      </c>
      <c r="C19" s="40">
        <v>1429.7</v>
      </c>
      <c r="D19" s="40">
        <f t="shared" si="0"/>
        <v>357.42500000000001</v>
      </c>
    </row>
    <row r="20" spans="1:4" x14ac:dyDescent="0.2">
      <c r="A20" s="11" t="s">
        <v>1788</v>
      </c>
      <c r="B20" s="11" t="s">
        <v>1348</v>
      </c>
      <c r="C20" s="40">
        <v>34.9</v>
      </c>
      <c r="D20" s="40">
        <f t="shared" si="0"/>
        <v>8.7249999999999996</v>
      </c>
    </row>
    <row r="21" spans="1:4" x14ac:dyDescent="0.2">
      <c r="A21" s="11" t="s">
        <v>1787</v>
      </c>
      <c r="B21" s="11" t="s">
        <v>1348</v>
      </c>
      <c r="C21" s="40">
        <v>34.9</v>
      </c>
      <c r="D21" s="40">
        <f t="shared" si="0"/>
        <v>8.7249999999999996</v>
      </c>
    </row>
    <row r="22" spans="1:4" x14ac:dyDescent="0.2">
      <c r="A22" s="11" t="s">
        <v>1762</v>
      </c>
      <c r="B22" s="11" t="s">
        <v>1348</v>
      </c>
      <c r="C22" s="40">
        <v>34.9</v>
      </c>
      <c r="D22" s="40">
        <f t="shared" si="0"/>
        <v>8.7249999999999996</v>
      </c>
    </row>
    <row r="23" spans="1:4" x14ac:dyDescent="0.2">
      <c r="A23" s="11" t="s">
        <v>1786</v>
      </c>
      <c r="B23" s="11" t="s">
        <v>1348</v>
      </c>
      <c r="C23" s="40">
        <v>34.9</v>
      </c>
      <c r="D23" s="40">
        <f t="shared" si="0"/>
        <v>8.7249999999999996</v>
      </c>
    </row>
    <row r="24" spans="1:4" x14ac:dyDescent="0.2">
      <c r="A24" s="11" t="s">
        <v>1769</v>
      </c>
      <c r="B24" s="11" t="s">
        <v>1348</v>
      </c>
      <c r="C24" s="40">
        <v>34.9</v>
      </c>
      <c r="D24" s="40">
        <f t="shared" si="0"/>
        <v>8.7249999999999996</v>
      </c>
    </row>
    <row r="25" spans="1:4" x14ac:dyDescent="0.2">
      <c r="A25" s="11" t="s">
        <v>1785</v>
      </c>
      <c r="B25" s="11" t="s">
        <v>1348</v>
      </c>
      <c r="C25" s="40">
        <v>34.9</v>
      </c>
      <c r="D25" s="40">
        <f t="shared" si="0"/>
        <v>8.7249999999999996</v>
      </c>
    </row>
    <row r="26" spans="1:4" x14ac:dyDescent="0.2">
      <c r="A26" s="11" t="s">
        <v>1784</v>
      </c>
      <c r="B26" s="11" t="s">
        <v>1348</v>
      </c>
      <c r="C26" s="40">
        <v>34.9</v>
      </c>
      <c r="D26" s="40">
        <f t="shared" si="0"/>
        <v>8.7249999999999996</v>
      </c>
    </row>
    <row r="27" spans="1:4" x14ac:dyDescent="0.2">
      <c r="A27" s="11" t="s">
        <v>626</v>
      </c>
      <c r="B27" s="11" t="s">
        <v>1348</v>
      </c>
      <c r="C27" s="40">
        <v>1688</v>
      </c>
      <c r="D27" s="40">
        <f t="shared" si="0"/>
        <v>422</v>
      </c>
    </row>
    <row r="28" spans="1:4" x14ac:dyDescent="0.2">
      <c r="A28" s="11" t="s">
        <v>1783</v>
      </c>
      <c r="B28" s="11" t="s">
        <v>1348</v>
      </c>
      <c r="C28" s="40">
        <v>45.9</v>
      </c>
      <c r="D28" s="40">
        <f t="shared" si="0"/>
        <v>11.475</v>
      </c>
    </row>
    <row r="29" spans="1:4" x14ac:dyDescent="0.2">
      <c r="A29" s="11" t="s">
        <v>1781</v>
      </c>
      <c r="B29" s="11" t="s">
        <v>1348</v>
      </c>
      <c r="C29" s="40">
        <v>47.1</v>
      </c>
      <c r="D29" s="40">
        <f t="shared" si="0"/>
        <v>11.775</v>
      </c>
    </row>
    <row r="30" spans="1:4" x14ac:dyDescent="0.2">
      <c r="A30" s="11" t="s">
        <v>1771</v>
      </c>
      <c r="B30" s="11" t="s">
        <v>1348</v>
      </c>
      <c r="C30" s="40">
        <v>47.1</v>
      </c>
      <c r="D30" s="40">
        <f t="shared" si="0"/>
        <v>11.775</v>
      </c>
    </row>
    <row r="31" spans="1:4" x14ac:dyDescent="0.2">
      <c r="A31" s="11" t="s">
        <v>1780</v>
      </c>
      <c r="B31" s="11" t="s">
        <v>1348</v>
      </c>
      <c r="C31" s="40">
        <v>47.1</v>
      </c>
      <c r="D31" s="40">
        <f t="shared" si="0"/>
        <v>11.775</v>
      </c>
    </row>
    <row r="32" spans="1:4" x14ac:dyDescent="0.2">
      <c r="A32" s="11" t="s">
        <v>1779</v>
      </c>
      <c r="B32" s="11" t="s">
        <v>1348</v>
      </c>
      <c r="C32" s="40">
        <v>70.400000000000006</v>
      </c>
      <c r="D32" s="40">
        <f t="shared" si="0"/>
        <v>17.600000000000001</v>
      </c>
    </row>
    <row r="33" spans="1:4" x14ac:dyDescent="0.2">
      <c r="A33" s="11" t="s">
        <v>1778</v>
      </c>
      <c r="B33" s="11" t="s">
        <v>1348</v>
      </c>
      <c r="C33" s="40">
        <v>70.400000000000006</v>
      </c>
      <c r="D33" s="40">
        <f t="shared" si="0"/>
        <v>17.600000000000001</v>
      </c>
    </row>
    <row r="34" spans="1:4" x14ac:dyDescent="0.2">
      <c r="A34" s="11" t="s">
        <v>1766</v>
      </c>
      <c r="B34" s="11" t="s">
        <v>1348</v>
      </c>
      <c r="C34" s="40">
        <v>70.400000000000006</v>
      </c>
      <c r="D34" s="40">
        <f t="shared" si="0"/>
        <v>17.600000000000001</v>
      </c>
    </row>
    <row r="35" spans="1:4" x14ac:dyDescent="0.2">
      <c r="A35" s="11" t="s">
        <v>1776</v>
      </c>
      <c r="B35" s="11" t="s">
        <v>1348</v>
      </c>
      <c r="C35" s="40">
        <v>85.2</v>
      </c>
      <c r="D35" s="40">
        <f t="shared" si="0"/>
        <v>21.3</v>
      </c>
    </row>
    <row r="36" spans="1:4" x14ac:dyDescent="0.2">
      <c r="A36" s="11" t="s">
        <v>1994</v>
      </c>
      <c r="B36" s="11" t="s">
        <v>1348</v>
      </c>
      <c r="C36" s="40">
        <v>1157.7</v>
      </c>
      <c r="D36" s="40">
        <f t="shared" si="0"/>
        <v>289.42500000000001</v>
      </c>
    </row>
    <row r="37" spans="1:4" x14ac:dyDescent="0.2">
      <c r="A37" s="11" t="s">
        <v>1775</v>
      </c>
      <c r="B37" s="11" t="s">
        <v>1348</v>
      </c>
      <c r="C37" s="40">
        <v>85.2</v>
      </c>
      <c r="D37" s="40">
        <f t="shared" si="0"/>
        <v>21.3</v>
      </c>
    </row>
    <row r="38" spans="1:4" x14ac:dyDescent="0.2">
      <c r="A38" s="11" t="s">
        <v>1747</v>
      </c>
      <c r="B38" s="11" t="s">
        <v>1348</v>
      </c>
      <c r="C38" s="40">
        <v>85.2</v>
      </c>
      <c r="D38" s="40">
        <f t="shared" si="0"/>
        <v>21.3</v>
      </c>
    </row>
    <row r="39" spans="1:4" x14ac:dyDescent="0.2">
      <c r="A39" s="11" t="s">
        <v>1774</v>
      </c>
      <c r="B39" s="11" t="s">
        <v>1348</v>
      </c>
      <c r="C39" s="40">
        <v>85.2</v>
      </c>
      <c r="D39" s="40">
        <f t="shared" si="0"/>
        <v>21.3</v>
      </c>
    </row>
    <row r="40" spans="1:4" x14ac:dyDescent="0.2">
      <c r="A40" s="11" t="s">
        <v>1773</v>
      </c>
      <c r="B40" s="11" t="s">
        <v>1348</v>
      </c>
      <c r="C40" s="40">
        <v>111.8</v>
      </c>
      <c r="D40" s="40">
        <f t="shared" si="0"/>
        <v>27.95</v>
      </c>
    </row>
    <row r="41" spans="1:4" x14ac:dyDescent="0.2">
      <c r="A41" s="11" t="s">
        <v>1761</v>
      </c>
      <c r="B41" s="11" t="s">
        <v>1348</v>
      </c>
      <c r="C41" s="40">
        <v>111.8</v>
      </c>
      <c r="D41" s="40">
        <f t="shared" si="0"/>
        <v>27.95</v>
      </c>
    </row>
    <row r="42" spans="1:4" x14ac:dyDescent="0.2">
      <c r="A42" s="11" t="s">
        <v>1772</v>
      </c>
      <c r="B42" s="11" t="s">
        <v>1348</v>
      </c>
      <c r="C42" s="40">
        <v>111.8</v>
      </c>
      <c r="D42" s="40">
        <f t="shared" si="0"/>
        <v>27.95</v>
      </c>
    </row>
    <row r="43" spans="1:4" x14ac:dyDescent="0.2">
      <c r="A43" s="11" t="s">
        <v>1750</v>
      </c>
      <c r="B43" s="11" t="s">
        <v>1348</v>
      </c>
      <c r="C43" s="40">
        <v>121.5</v>
      </c>
      <c r="D43" s="40">
        <f t="shared" si="0"/>
        <v>30.375</v>
      </c>
    </row>
    <row r="44" spans="1:4" x14ac:dyDescent="0.2">
      <c r="A44" s="11" t="s">
        <v>1797</v>
      </c>
      <c r="B44" s="11" t="s">
        <v>1348</v>
      </c>
      <c r="C44" s="40">
        <v>121.5</v>
      </c>
      <c r="D44" s="40">
        <f t="shared" si="0"/>
        <v>30.375</v>
      </c>
    </row>
    <row r="45" spans="1:4" x14ac:dyDescent="0.2">
      <c r="A45" s="11" t="s">
        <v>1791</v>
      </c>
      <c r="B45" s="11" t="s">
        <v>1348</v>
      </c>
      <c r="C45" s="40">
        <v>131.19999999999999</v>
      </c>
      <c r="D45" s="40">
        <f t="shared" si="0"/>
        <v>32.799999999999997</v>
      </c>
    </row>
    <row r="46" spans="1:4" x14ac:dyDescent="0.2">
      <c r="A46" s="11" t="s">
        <v>1768</v>
      </c>
      <c r="B46" s="11" t="s">
        <v>1348</v>
      </c>
      <c r="C46" s="40">
        <v>1688</v>
      </c>
      <c r="D46" s="40">
        <f t="shared" si="0"/>
        <v>422</v>
      </c>
    </row>
    <row r="47" spans="1:4" x14ac:dyDescent="0.2">
      <c r="A47" s="11" t="s">
        <v>1782</v>
      </c>
      <c r="B47" s="11" t="s">
        <v>1348</v>
      </c>
      <c r="C47" s="40">
        <v>147.5</v>
      </c>
      <c r="D47" s="40">
        <f t="shared" si="0"/>
        <v>36.875</v>
      </c>
    </row>
    <row r="48" spans="1:4" x14ac:dyDescent="0.2">
      <c r="A48" s="11" t="s">
        <v>1777</v>
      </c>
      <c r="B48" s="11" t="s">
        <v>1348</v>
      </c>
      <c r="C48" s="40">
        <v>147.5</v>
      </c>
      <c r="D48" s="40">
        <f t="shared" si="0"/>
        <v>36.875</v>
      </c>
    </row>
    <row r="49" spans="1:4" x14ac:dyDescent="0.2">
      <c r="A49" s="11" t="s">
        <v>1798</v>
      </c>
      <c r="B49" s="11" t="s">
        <v>1348</v>
      </c>
      <c r="C49" s="40">
        <v>147.5</v>
      </c>
      <c r="D49" s="40">
        <f t="shared" si="0"/>
        <v>36.875</v>
      </c>
    </row>
    <row r="50" spans="1:4" x14ac:dyDescent="0.2">
      <c r="A50" s="11" t="s">
        <v>1752</v>
      </c>
      <c r="B50" s="11" t="s">
        <v>1348</v>
      </c>
      <c r="C50" s="40">
        <v>147.5</v>
      </c>
      <c r="D50" s="40">
        <f t="shared" si="0"/>
        <v>36.875</v>
      </c>
    </row>
    <row r="51" spans="1:4" x14ac:dyDescent="0.2">
      <c r="A51" s="11" t="s">
        <v>1799</v>
      </c>
      <c r="B51" s="11" t="s">
        <v>1348</v>
      </c>
      <c r="C51" s="40">
        <v>160.6</v>
      </c>
      <c r="D51" s="40">
        <f t="shared" si="0"/>
        <v>40.15</v>
      </c>
    </row>
    <row r="52" spans="1:4" x14ac:dyDescent="0.2">
      <c r="A52" s="11" t="s">
        <v>1800</v>
      </c>
      <c r="B52" s="11" t="s">
        <v>1348</v>
      </c>
      <c r="C52" s="40">
        <v>160.6</v>
      </c>
      <c r="D52" s="40">
        <f t="shared" si="0"/>
        <v>40.15</v>
      </c>
    </row>
    <row r="53" spans="1:4" x14ac:dyDescent="0.2">
      <c r="A53" s="11" t="s">
        <v>1753</v>
      </c>
      <c r="B53" s="11" t="s">
        <v>1348</v>
      </c>
      <c r="C53" s="40">
        <v>204.9</v>
      </c>
      <c r="D53" s="40">
        <f t="shared" si="0"/>
        <v>51.225000000000001</v>
      </c>
    </row>
    <row r="54" spans="1:4" x14ac:dyDescent="0.2">
      <c r="A54" s="11" t="s">
        <v>1770</v>
      </c>
      <c r="B54" s="11" t="s">
        <v>1348</v>
      </c>
      <c r="C54" s="40">
        <v>224.2</v>
      </c>
      <c r="D54" s="40">
        <f t="shared" si="0"/>
        <v>56.05</v>
      </c>
    </row>
    <row r="55" spans="1:4" x14ac:dyDescent="0.2">
      <c r="A55" s="11" t="s">
        <v>1801</v>
      </c>
      <c r="B55" s="11" t="s">
        <v>1348</v>
      </c>
      <c r="C55" s="40">
        <v>236.8</v>
      </c>
      <c r="D55" s="40">
        <f t="shared" si="0"/>
        <v>59.2</v>
      </c>
    </row>
    <row r="56" spans="1:4" x14ac:dyDescent="0.2">
      <c r="A56" s="11" t="s">
        <v>1802</v>
      </c>
      <c r="B56" s="11" t="s">
        <v>1348</v>
      </c>
      <c r="C56" s="40">
        <v>236.8</v>
      </c>
      <c r="D56" s="40">
        <f t="shared" si="0"/>
        <v>59.2</v>
      </c>
    </row>
    <row r="57" spans="1:4" x14ac:dyDescent="0.2">
      <c r="A57" s="11" t="s">
        <v>1755</v>
      </c>
      <c r="B57" s="11" t="s">
        <v>1348</v>
      </c>
      <c r="C57" s="40">
        <v>256.2</v>
      </c>
      <c r="D57" s="40">
        <f t="shared" si="0"/>
        <v>64.05</v>
      </c>
    </row>
    <row r="58" spans="1:4" x14ac:dyDescent="0.2">
      <c r="A58" s="11" t="s">
        <v>1803</v>
      </c>
      <c r="B58" s="11" t="s">
        <v>1348</v>
      </c>
      <c r="C58" s="40">
        <v>256.2</v>
      </c>
      <c r="D58" s="40">
        <f t="shared" si="0"/>
        <v>64.05</v>
      </c>
    </row>
    <row r="59" spans="1:4" x14ac:dyDescent="0.2">
      <c r="A59" s="11" t="s">
        <v>1765</v>
      </c>
      <c r="B59" s="11" t="s">
        <v>1348</v>
      </c>
      <c r="C59" s="40">
        <v>281.3</v>
      </c>
      <c r="D59" s="40">
        <f t="shared" si="0"/>
        <v>70.325000000000003</v>
      </c>
    </row>
    <row r="60" spans="1:4" x14ac:dyDescent="0.2">
      <c r="A60" s="11" t="s">
        <v>1756</v>
      </c>
      <c r="B60" s="11" t="s">
        <v>1348</v>
      </c>
      <c r="C60" s="40">
        <v>341</v>
      </c>
      <c r="D60" s="40">
        <f t="shared" si="0"/>
        <v>85.25</v>
      </c>
    </row>
    <row r="61" spans="1:4" x14ac:dyDescent="0.2">
      <c r="A61" s="11" t="s">
        <v>1757</v>
      </c>
      <c r="B61" s="11" t="s">
        <v>1348</v>
      </c>
      <c r="C61" s="40">
        <v>374.7</v>
      </c>
      <c r="D61" s="40">
        <f t="shared" si="0"/>
        <v>93.674999999999997</v>
      </c>
    </row>
    <row r="62" spans="1:4" x14ac:dyDescent="0.2">
      <c r="A62" s="11" t="s">
        <v>1764</v>
      </c>
      <c r="B62" s="11" t="s">
        <v>1348</v>
      </c>
      <c r="C62" s="40">
        <v>424.8</v>
      </c>
      <c r="D62" s="40">
        <f t="shared" si="0"/>
        <v>106.2</v>
      </c>
    </row>
    <row r="63" spans="1:4" x14ac:dyDescent="0.2">
      <c r="A63" s="11" t="s">
        <v>1758</v>
      </c>
      <c r="B63" s="11" t="s">
        <v>1348</v>
      </c>
      <c r="C63" s="40">
        <v>475.4</v>
      </c>
      <c r="D63" s="40">
        <f t="shared" si="0"/>
        <v>118.85</v>
      </c>
    </row>
    <row r="64" spans="1:4" x14ac:dyDescent="0.2">
      <c r="A64" s="53" t="s">
        <v>1228</v>
      </c>
      <c r="B64" s="53"/>
      <c r="C64" s="53"/>
    </row>
    <row r="65" spans="1:4" x14ac:dyDescent="0.2">
      <c r="A65" s="9" t="s">
        <v>2148</v>
      </c>
      <c r="B65" s="42" t="s">
        <v>1348</v>
      </c>
      <c r="C65" s="43" t="s">
        <v>1986</v>
      </c>
      <c r="D65" s="39" t="s">
        <v>1987</v>
      </c>
    </row>
    <row r="66" spans="1:4" x14ac:dyDescent="0.2">
      <c r="A66" s="11" t="s">
        <v>738</v>
      </c>
      <c r="B66" s="42" t="s">
        <v>1348</v>
      </c>
      <c r="C66" s="42">
        <v>33.700000000000003</v>
      </c>
      <c r="D66" s="40">
        <f>C66*0.25</f>
        <v>8.4250000000000007</v>
      </c>
    </row>
    <row r="67" spans="1:4" x14ac:dyDescent="0.2">
      <c r="A67" s="11" t="s">
        <v>1862</v>
      </c>
      <c r="B67" s="42" t="s">
        <v>1348</v>
      </c>
      <c r="C67" s="42">
        <v>33.700000000000003</v>
      </c>
      <c r="D67" s="40">
        <f t="shared" ref="D67:D110" si="1">C67*0.25</f>
        <v>8.4250000000000007</v>
      </c>
    </row>
    <row r="68" spans="1:4" x14ac:dyDescent="0.2">
      <c r="A68" s="11" t="s">
        <v>739</v>
      </c>
      <c r="B68" s="42" t="s">
        <v>1348</v>
      </c>
      <c r="C68" s="42">
        <v>33.700000000000003</v>
      </c>
      <c r="D68" s="40">
        <f t="shared" si="1"/>
        <v>8.4250000000000007</v>
      </c>
    </row>
    <row r="69" spans="1:4" x14ac:dyDescent="0.2">
      <c r="A69" s="11" t="s">
        <v>733</v>
      </c>
      <c r="B69" s="42" t="s">
        <v>1348</v>
      </c>
      <c r="C69" s="42">
        <v>434.4</v>
      </c>
      <c r="D69" s="40">
        <f t="shared" si="1"/>
        <v>108.6</v>
      </c>
    </row>
    <row r="70" spans="1:4" x14ac:dyDescent="0.2">
      <c r="A70" s="11" t="s">
        <v>734</v>
      </c>
      <c r="B70" s="42" t="s">
        <v>1348</v>
      </c>
      <c r="C70" s="42">
        <v>467.6</v>
      </c>
      <c r="D70" s="40">
        <f t="shared" si="1"/>
        <v>116.9</v>
      </c>
    </row>
    <row r="71" spans="1:4" x14ac:dyDescent="0.2">
      <c r="A71" s="11" t="s">
        <v>1865</v>
      </c>
      <c r="B71" s="42" t="s">
        <v>1348</v>
      </c>
      <c r="C71" s="42">
        <v>467.6</v>
      </c>
      <c r="D71" s="40">
        <f t="shared" si="1"/>
        <v>116.9</v>
      </c>
    </row>
    <row r="72" spans="1:4" x14ac:dyDescent="0.2">
      <c r="A72" s="11" t="s">
        <v>1871</v>
      </c>
      <c r="B72" s="42" t="s">
        <v>1348</v>
      </c>
      <c r="C72" s="42">
        <v>526.6</v>
      </c>
      <c r="D72" s="40">
        <f t="shared" si="1"/>
        <v>131.65</v>
      </c>
    </row>
    <row r="73" spans="1:4" x14ac:dyDescent="0.2">
      <c r="A73" s="11" t="s">
        <v>735</v>
      </c>
      <c r="B73" s="42" t="s">
        <v>1348</v>
      </c>
      <c r="C73" s="42">
        <v>526.6</v>
      </c>
      <c r="D73" s="40">
        <f t="shared" si="1"/>
        <v>131.65</v>
      </c>
    </row>
    <row r="74" spans="1:4" x14ac:dyDescent="0.2">
      <c r="A74" s="11" t="s">
        <v>1872</v>
      </c>
      <c r="B74" s="42" t="s">
        <v>1348</v>
      </c>
      <c r="C74" s="42">
        <v>586.70000000000005</v>
      </c>
      <c r="D74" s="40">
        <f t="shared" si="1"/>
        <v>146.67500000000001</v>
      </c>
    </row>
    <row r="75" spans="1:4" x14ac:dyDescent="0.2">
      <c r="A75" s="11" t="s">
        <v>1866</v>
      </c>
      <c r="B75" s="42" t="s">
        <v>1348</v>
      </c>
      <c r="C75" s="42">
        <v>620.79999999999995</v>
      </c>
      <c r="D75" s="40">
        <f t="shared" si="1"/>
        <v>155.19999999999999</v>
      </c>
    </row>
    <row r="76" spans="1:4" x14ac:dyDescent="0.2">
      <c r="A76" s="11" t="s">
        <v>1874</v>
      </c>
      <c r="B76" s="42" t="s">
        <v>1348</v>
      </c>
      <c r="C76" s="42">
        <v>674.7</v>
      </c>
      <c r="D76" s="40">
        <f t="shared" si="1"/>
        <v>168.67500000000001</v>
      </c>
    </row>
    <row r="77" spans="1:4" x14ac:dyDescent="0.2">
      <c r="A77" s="11" t="s">
        <v>736</v>
      </c>
      <c r="B77" s="42" t="s">
        <v>1348</v>
      </c>
      <c r="C77" s="42">
        <v>689.2</v>
      </c>
      <c r="D77" s="40">
        <f t="shared" si="1"/>
        <v>172.3</v>
      </c>
    </row>
    <row r="78" spans="1:4" x14ac:dyDescent="0.2">
      <c r="A78" s="11" t="s">
        <v>737</v>
      </c>
      <c r="B78" s="42" t="s">
        <v>1348</v>
      </c>
      <c r="C78" s="42">
        <v>689.2</v>
      </c>
      <c r="D78" s="40">
        <f t="shared" si="1"/>
        <v>172.3</v>
      </c>
    </row>
    <row r="79" spans="1:4" x14ac:dyDescent="0.2">
      <c r="A79" s="11" t="s">
        <v>1875</v>
      </c>
      <c r="B79" s="42" t="s">
        <v>1348</v>
      </c>
      <c r="C79" s="42">
        <v>1183.0999999999999</v>
      </c>
      <c r="D79" s="40">
        <f t="shared" si="1"/>
        <v>295.77499999999998</v>
      </c>
    </row>
    <row r="80" spans="1:4" x14ac:dyDescent="0.2">
      <c r="A80" s="11" t="s">
        <v>1861</v>
      </c>
      <c r="B80" s="42" t="s">
        <v>1348</v>
      </c>
      <c r="C80" s="42">
        <v>1204.5999999999999</v>
      </c>
      <c r="D80" s="40">
        <f t="shared" si="1"/>
        <v>301.14999999999998</v>
      </c>
    </row>
    <row r="81" spans="1:4" x14ac:dyDescent="0.2">
      <c r="A81" s="11" t="s">
        <v>1880</v>
      </c>
      <c r="B81" s="42" t="s">
        <v>1348</v>
      </c>
      <c r="C81" s="42">
        <v>33.700000000000003</v>
      </c>
      <c r="D81" s="40">
        <f t="shared" si="1"/>
        <v>8.4250000000000007</v>
      </c>
    </row>
    <row r="82" spans="1:4" x14ac:dyDescent="0.2">
      <c r="A82" s="11" t="s">
        <v>1879</v>
      </c>
      <c r="B82" s="42" t="s">
        <v>1348</v>
      </c>
      <c r="C82" s="42">
        <v>33.700000000000003</v>
      </c>
      <c r="D82" s="40">
        <f t="shared" si="1"/>
        <v>8.4250000000000007</v>
      </c>
    </row>
    <row r="83" spans="1:4" x14ac:dyDescent="0.2">
      <c r="A83" s="11" t="s">
        <v>741</v>
      </c>
      <c r="B83" s="42" t="s">
        <v>1348</v>
      </c>
      <c r="C83" s="42">
        <v>33.700000000000003</v>
      </c>
      <c r="D83" s="40">
        <f t="shared" si="1"/>
        <v>8.4250000000000007</v>
      </c>
    </row>
    <row r="84" spans="1:4" x14ac:dyDescent="0.2">
      <c r="A84" s="11" t="s">
        <v>743</v>
      </c>
      <c r="B84" s="42" t="s">
        <v>1348</v>
      </c>
      <c r="C84" s="42">
        <v>33.700000000000003</v>
      </c>
      <c r="D84" s="40">
        <f t="shared" si="1"/>
        <v>8.4250000000000007</v>
      </c>
    </row>
    <row r="85" spans="1:4" x14ac:dyDescent="0.2">
      <c r="A85" s="11" t="s">
        <v>740</v>
      </c>
      <c r="B85" s="42" t="s">
        <v>1348</v>
      </c>
      <c r="C85" s="42">
        <v>1678.4</v>
      </c>
      <c r="D85" s="40">
        <f t="shared" si="1"/>
        <v>419.6</v>
      </c>
    </row>
    <row r="86" spans="1:4" x14ac:dyDescent="0.2">
      <c r="A86" s="11" t="s">
        <v>1873</v>
      </c>
      <c r="B86" s="42" t="s">
        <v>1348</v>
      </c>
      <c r="C86" s="42">
        <v>1868.6</v>
      </c>
      <c r="D86" s="40">
        <f t="shared" si="1"/>
        <v>467.15</v>
      </c>
    </row>
    <row r="87" spans="1:4" x14ac:dyDescent="0.2">
      <c r="A87" s="11" t="s">
        <v>1863</v>
      </c>
      <c r="B87" s="42" t="s">
        <v>1348</v>
      </c>
      <c r="C87" s="42">
        <v>2364.1</v>
      </c>
      <c r="D87" s="40">
        <f t="shared" si="1"/>
        <v>591.02499999999998</v>
      </c>
    </row>
    <row r="88" spans="1:4" x14ac:dyDescent="0.2">
      <c r="A88" s="11" t="s">
        <v>742</v>
      </c>
      <c r="B88" s="42" t="s">
        <v>1348</v>
      </c>
      <c r="C88" s="42">
        <v>2364.1</v>
      </c>
      <c r="D88" s="40">
        <f t="shared" si="1"/>
        <v>591.02499999999998</v>
      </c>
    </row>
    <row r="89" spans="1:4" x14ac:dyDescent="0.2">
      <c r="A89" s="11" t="s">
        <v>744</v>
      </c>
      <c r="B89" s="42" t="s">
        <v>1348</v>
      </c>
      <c r="C89" s="42">
        <v>47.1</v>
      </c>
      <c r="D89" s="40">
        <f t="shared" si="1"/>
        <v>11.775</v>
      </c>
    </row>
    <row r="90" spans="1:4" x14ac:dyDescent="0.2">
      <c r="A90" s="11" t="s">
        <v>1878</v>
      </c>
      <c r="B90" s="42" t="s">
        <v>1348</v>
      </c>
      <c r="C90" s="42">
        <v>47.1</v>
      </c>
      <c r="D90" s="40">
        <f t="shared" si="1"/>
        <v>11.775</v>
      </c>
    </row>
    <row r="91" spans="1:4" x14ac:dyDescent="0.2">
      <c r="A91" s="11" t="s">
        <v>745</v>
      </c>
      <c r="B91" s="42" t="s">
        <v>1348</v>
      </c>
      <c r="C91" s="42">
        <v>47.1</v>
      </c>
      <c r="D91" s="40">
        <f t="shared" si="1"/>
        <v>11.775</v>
      </c>
    </row>
    <row r="92" spans="1:4" x14ac:dyDescent="0.2">
      <c r="A92" s="11" t="s">
        <v>1867</v>
      </c>
      <c r="B92" s="42" t="s">
        <v>1348</v>
      </c>
      <c r="C92" s="42">
        <v>3540.2</v>
      </c>
      <c r="D92" s="40">
        <f t="shared" si="1"/>
        <v>885.05</v>
      </c>
    </row>
    <row r="93" spans="1:4" x14ac:dyDescent="0.2">
      <c r="A93" s="11" t="s">
        <v>1864</v>
      </c>
      <c r="B93" s="42" t="s">
        <v>1348</v>
      </c>
      <c r="C93" s="42">
        <v>5317.8</v>
      </c>
      <c r="D93" s="40">
        <f t="shared" si="1"/>
        <v>1329.45</v>
      </c>
    </row>
    <row r="94" spans="1:4" x14ac:dyDescent="0.2">
      <c r="A94" s="11" t="s">
        <v>1995</v>
      </c>
      <c r="B94" s="42" t="s">
        <v>1348</v>
      </c>
      <c r="C94" s="42">
        <v>75.599999999999994</v>
      </c>
      <c r="D94" s="40">
        <f t="shared" si="1"/>
        <v>18.899999999999999</v>
      </c>
    </row>
    <row r="95" spans="1:4" x14ac:dyDescent="0.2">
      <c r="A95" s="11" t="s">
        <v>746</v>
      </c>
      <c r="B95" s="42" t="s">
        <v>1348</v>
      </c>
      <c r="C95" s="42">
        <v>75.599999999999994</v>
      </c>
      <c r="D95" s="40">
        <f t="shared" si="1"/>
        <v>18.899999999999999</v>
      </c>
    </row>
    <row r="96" spans="1:4" x14ac:dyDescent="0.2">
      <c r="A96" s="11" t="s">
        <v>747</v>
      </c>
      <c r="B96" s="42" t="s">
        <v>1348</v>
      </c>
      <c r="C96" s="42">
        <v>100.1</v>
      </c>
      <c r="D96" s="40">
        <f t="shared" si="1"/>
        <v>25.024999999999999</v>
      </c>
    </row>
    <row r="97" spans="1:4" x14ac:dyDescent="0.2">
      <c r="A97" s="11" t="s">
        <v>1877</v>
      </c>
      <c r="B97" s="42" t="s">
        <v>1348</v>
      </c>
      <c r="C97" s="42">
        <v>106.4</v>
      </c>
      <c r="D97" s="40">
        <f t="shared" si="1"/>
        <v>26.6</v>
      </c>
    </row>
    <row r="98" spans="1:4" x14ac:dyDescent="0.2">
      <c r="A98" s="11" t="s">
        <v>1881</v>
      </c>
      <c r="B98" s="42" t="s">
        <v>1348</v>
      </c>
      <c r="C98" s="42">
        <v>106.4</v>
      </c>
      <c r="D98" s="40">
        <f t="shared" si="1"/>
        <v>26.6</v>
      </c>
    </row>
    <row r="99" spans="1:4" x14ac:dyDescent="0.2">
      <c r="A99" s="11" t="s">
        <v>748</v>
      </c>
      <c r="B99" s="42" t="s">
        <v>1348</v>
      </c>
      <c r="C99" s="42">
        <v>115.6</v>
      </c>
      <c r="D99" s="40">
        <f t="shared" si="1"/>
        <v>28.9</v>
      </c>
    </row>
    <row r="100" spans="1:4" x14ac:dyDescent="0.2">
      <c r="A100" s="11" t="s">
        <v>1876</v>
      </c>
      <c r="B100" s="42" t="s">
        <v>1348</v>
      </c>
      <c r="C100" s="42">
        <v>115.6</v>
      </c>
      <c r="D100" s="40">
        <f t="shared" si="1"/>
        <v>28.9</v>
      </c>
    </row>
    <row r="101" spans="1:4" x14ac:dyDescent="0.2">
      <c r="A101" s="11" t="s">
        <v>749</v>
      </c>
      <c r="B101" s="42" t="s">
        <v>1348</v>
      </c>
      <c r="C101" s="42">
        <v>130.1</v>
      </c>
      <c r="D101" s="40">
        <f t="shared" si="1"/>
        <v>32.524999999999999</v>
      </c>
    </row>
    <row r="102" spans="1:4" x14ac:dyDescent="0.2">
      <c r="A102" s="11" t="s">
        <v>1882</v>
      </c>
      <c r="B102" s="42" t="s">
        <v>1348</v>
      </c>
      <c r="C102" s="42">
        <v>179.3</v>
      </c>
      <c r="D102" s="40">
        <f t="shared" si="1"/>
        <v>44.825000000000003</v>
      </c>
    </row>
    <row r="103" spans="1:4" x14ac:dyDescent="0.2">
      <c r="A103" s="11" t="s">
        <v>1868</v>
      </c>
      <c r="B103" s="42" t="s">
        <v>1348</v>
      </c>
      <c r="C103" s="42">
        <v>224.2</v>
      </c>
      <c r="D103" s="40">
        <f t="shared" si="1"/>
        <v>56.05</v>
      </c>
    </row>
    <row r="104" spans="1:4" x14ac:dyDescent="0.2">
      <c r="A104" s="11" t="s">
        <v>1869</v>
      </c>
      <c r="B104" s="42" t="s">
        <v>1348</v>
      </c>
      <c r="C104" s="42">
        <v>308.3</v>
      </c>
      <c r="D104" s="40">
        <f t="shared" si="1"/>
        <v>77.075000000000003</v>
      </c>
    </row>
    <row r="105" spans="1:4" x14ac:dyDescent="0.2">
      <c r="A105" s="11" t="s">
        <v>750</v>
      </c>
      <c r="B105" s="42" t="s">
        <v>1348</v>
      </c>
      <c r="C105" s="42">
        <v>321.60000000000002</v>
      </c>
      <c r="D105" s="40">
        <f t="shared" si="1"/>
        <v>80.400000000000006</v>
      </c>
    </row>
    <row r="106" spans="1:4" x14ac:dyDescent="0.2">
      <c r="A106" s="11" t="s">
        <v>1870</v>
      </c>
      <c r="B106" s="42" t="s">
        <v>1348</v>
      </c>
      <c r="C106" s="42">
        <v>339.7</v>
      </c>
      <c r="D106" s="40">
        <f t="shared" si="1"/>
        <v>84.924999999999997</v>
      </c>
    </row>
    <row r="107" spans="1:4" x14ac:dyDescent="0.2">
      <c r="A107" s="11" t="s">
        <v>751</v>
      </c>
      <c r="B107" s="42" t="s">
        <v>1348</v>
      </c>
      <c r="C107" s="42">
        <v>339.7</v>
      </c>
      <c r="D107" s="40">
        <f t="shared" si="1"/>
        <v>84.924999999999997</v>
      </c>
    </row>
    <row r="108" spans="1:4" x14ac:dyDescent="0.2">
      <c r="A108" s="11" t="s">
        <v>752</v>
      </c>
      <c r="B108" s="42" t="s">
        <v>1348</v>
      </c>
      <c r="C108" s="42">
        <v>355</v>
      </c>
      <c r="D108" s="40">
        <f t="shared" si="1"/>
        <v>88.75</v>
      </c>
    </row>
    <row r="109" spans="1:4" x14ac:dyDescent="0.2">
      <c r="A109" s="11" t="s">
        <v>753</v>
      </c>
      <c r="B109" s="42" t="s">
        <v>1348</v>
      </c>
      <c r="C109" s="42">
        <v>355</v>
      </c>
      <c r="D109" s="40">
        <f t="shared" si="1"/>
        <v>88.75</v>
      </c>
    </row>
    <row r="110" spans="1:4" x14ac:dyDescent="0.2">
      <c r="A110" s="11" t="s">
        <v>754</v>
      </c>
      <c r="B110" s="42" t="s">
        <v>1348</v>
      </c>
      <c r="C110" s="42">
        <v>355</v>
      </c>
      <c r="D110" s="40">
        <f t="shared" si="1"/>
        <v>88.75</v>
      </c>
    </row>
    <row r="112" spans="1:4" x14ac:dyDescent="0.2">
      <c r="A112" s="51" t="s">
        <v>2150</v>
      </c>
      <c r="B112" s="51"/>
      <c r="C112" s="51"/>
      <c r="D112" s="51"/>
    </row>
    <row r="113" spans="1:4" x14ac:dyDescent="0.2">
      <c r="A113" s="9" t="s">
        <v>2150</v>
      </c>
      <c r="B113" s="9" t="s">
        <v>1257</v>
      </c>
      <c r="C113" s="43" t="s">
        <v>1986</v>
      </c>
      <c r="D113" s="39" t="s">
        <v>1987</v>
      </c>
    </row>
    <row r="114" spans="1:4" x14ac:dyDescent="0.2">
      <c r="A114" s="11" t="s">
        <v>668</v>
      </c>
      <c r="B114" s="11" t="s">
        <v>1348</v>
      </c>
      <c r="C114" s="42">
        <v>207</v>
      </c>
      <c r="D114" s="40">
        <f>C114*0.45</f>
        <v>93.15</v>
      </c>
    </row>
    <row r="115" spans="1:4" x14ac:dyDescent="0.2">
      <c r="A115" s="11" t="s">
        <v>1856</v>
      </c>
      <c r="B115" s="11" t="s">
        <v>1348</v>
      </c>
      <c r="C115" s="42">
        <v>207</v>
      </c>
      <c r="D115" s="40">
        <f t="shared" ref="D115:D137" si="2">C115*0.45</f>
        <v>93.15</v>
      </c>
    </row>
    <row r="116" spans="1:4" x14ac:dyDescent="0.2">
      <c r="A116" s="11" t="s">
        <v>680</v>
      </c>
      <c r="B116" s="11" t="s">
        <v>1348</v>
      </c>
      <c r="C116" s="42">
        <v>207</v>
      </c>
      <c r="D116" s="40">
        <f t="shared" si="2"/>
        <v>93.15</v>
      </c>
    </row>
    <row r="117" spans="1:4" x14ac:dyDescent="0.2">
      <c r="A117" s="11" t="s">
        <v>682</v>
      </c>
      <c r="B117" s="11" t="s">
        <v>1348</v>
      </c>
      <c r="C117" s="42">
        <v>207</v>
      </c>
      <c r="D117" s="40">
        <f t="shared" si="2"/>
        <v>93.15</v>
      </c>
    </row>
    <row r="118" spans="1:4" x14ac:dyDescent="0.2">
      <c r="A118" s="11" t="s">
        <v>681</v>
      </c>
      <c r="B118" s="11" t="s">
        <v>1348</v>
      </c>
      <c r="C118" s="42">
        <v>207</v>
      </c>
      <c r="D118" s="40">
        <f t="shared" si="2"/>
        <v>93.15</v>
      </c>
    </row>
    <row r="119" spans="1:4" x14ac:dyDescent="0.2">
      <c r="A119" s="11" t="s">
        <v>1848</v>
      </c>
      <c r="B119" s="11" t="s">
        <v>1348</v>
      </c>
      <c r="C119" s="42">
        <v>207</v>
      </c>
      <c r="D119" s="40">
        <f t="shared" si="2"/>
        <v>93.15</v>
      </c>
    </row>
    <row r="120" spans="1:4" x14ac:dyDescent="0.2">
      <c r="A120" s="11" t="s">
        <v>666</v>
      </c>
      <c r="B120" s="11" t="s">
        <v>1348</v>
      </c>
      <c r="C120" s="42">
        <v>973</v>
      </c>
      <c r="D120" s="40">
        <f t="shared" si="2"/>
        <v>437.85</v>
      </c>
    </row>
    <row r="121" spans="1:4" x14ac:dyDescent="0.2">
      <c r="A121" s="11" t="s">
        <v>1836</v>
      </c>
      <c r="B121" s="11" t="s">
        <v>1348</v>
      </c>
      <c r="C121" s="42">
        <v>880</v>
      </c>
      <c r="D121" s="40">
        <f t="shared" si="2"/>
        <v>396</v>
      </c>
    </row>
    <row r="122" spans="1:4" x14ac:dyDescent="0.2">
      <c r="A122" s="11" t="s">
        <v>667</v>
      </c>
      <c r="B122" s="11" t="s">
        <v>1348</v>
      </c>
      <c r="C122" s="42">
        <v>1197</v>
      </c>
      <c r="D122" s="40">
        <f t="shared" si="2"/>
        <v>538.65</v>
      </c>
    </row>
    <row r="123" spans="1:4" x14ac:dyDescent="0.2">
      <c r="A123" s="11" t="s">
        <v>669</v>
      </c>
      <c r="B123" s="11" t="s">
        <v>1348</v>
      </c>
      <c r="C123" s="42">
        <v>1286</v>
      </c>
      <c r="D123" s="40">
        <f t="shared" si="2"/>
        <v>578.70000000000005</v>
      </c>
    </row>
    <row r="124" spans="1:4" x14ac:dyDescent="0.2">
      <c r="A124" s="11" t="s">
        <v>670</v>
      </c>
      <c r="B124" s="11" t="s">
        <v>1348</v>
      </c>
      <c r="C124" s="42">
        <v>1286</v>
      </c>
      <c r="D124" s="40">
        <f t="shared" si="2"/>
        <v>578.70000000000005</v>
      </c>
    </row>
    <row r="125" spans="1:4" x14ac:dyDescent="0.2">
      <c r="A125" s="11" t="s">
        <v>630</v>
      </c>
      <c r="B125" s="11" t="s">
        <v>1348</v>
      </c>
      <c r="C125" s="42">
        <v>1286</v>
      </c>
      <c r="D125" s="40">
        <f t="shared" si="2"/>
        <v>578.70000000000005</v>
      </c>
    </row>
    <row r="126" spans="1:4" x14ac:dyDescent="0.2">
      <c r="A126" s="11" t="s">
        <v>1839</v>
      </c>
      <c r="B126" s="11" t="s">
        <v>1348</v>
      </c>
      <c r="C126" s="42">
        <v>1135</v>
      </c>
      <c r="D126" s="40">
        <f t="shared" si="2"/>
        <v>510.75</v>
      </c>
    </row>
    <row r="127" spans="1:4" x14ac:dyDescent="0.2">
      <c r="A127" s="11" t="s">
        <v>671</v>
      </c>
      <c r="B127" s="11" t="s">
        <v>1348</v>
      </c>
      <c r="C127" s="42">
        <v>1306</v>
      </c>
      <c r="D127" s="40">
        <f t="shared" si="2"/>
        <v>587.70000000000005</v>
      </c>
    </row>
    <row r="128" spans="1:4" x14ac:dyDescent="0.2">
      <c r="A128" s="11" t="s">
        <v>672</v>
      </c>
      <c r="B128" s="11" t="s">
        <v>1348</v>
      </c>
      <c r="C128" s="42">
        <v>1626</v>
      </c>
      <c r="D128" s="40">
        <f t="shared" si="2"/>
        <v>731.7</v>
      </c>
    </row>
    <row r="129" spans="1:4" x14ac:dyDescent="0.2">
      <c r="A129" s="11" t="s">
        <v>673</v>
      </c>
      <c r="B129" s="11" t="s">
        <v>1348</v>
      </c>
      <c r="C129" s="42">
        <v>1893</v>
      </c>
      <c r="D129" s="40">
        <f t="shared" si="2"/>
        <v>851.85</v>
      </c>
    </row>
    <row r="130" spans="1:4" x14ac:dyDescent="0.2">
      <c r="A130" s="11" t="s">
        <v>674</v>
      </c>
      <c r="B130" s="11" t="s">
        <v>1348</v>
      </c>
      <c r="C130" s="42">
        <v>1893</v>
      </c>
      <c r="D130" s="40">
        <f t="shared" si="2"/>
        <v>851.85</v>
      </c>
    </row>
    <row r="131" spans="1:4" x14ac:dyDescent="0.2">
      <c r="A131" s="11" t="s">
        <v>675</v>
      </c>
      <c r="B131" s="11" t="s">
        <v>1348</v>
      </c>
      <c r="C131" s="42">
        <v>1893</v>
      </c>
      <c r="D131" s="40">
        <f t="shared" si="2"/>
        <v>851.85</v>
      </c>
    </row>
    <row r="132" spans="1:4" x14ac:dyDescent="0.2">
      <c r="A132" s="11" t="s">
        <v>676</v>
      </c>
      <c r="B132" s="11" t="s">
        <v>1348</v>
      </c>
      <c r="C132" s="42">
        <v>1893</v>
      </c>
      <c r="D132" s="40">
        <f t="shared" si="2"/>
        <v>851.85</v>
      </c>
    </row>
    <row r="133" spans="1:4" x14ac:dyDescent="0.2">
      <c r="A133" s="11" t="s">
        <v>677</v>
      </c>
      <c r="B133" s="11" t="s">
        <v>1348</v>
      </c>
      <c r="C133" s="42">
        <v>1966</v>
      </c>
      <c r="D133" s="40">
        <f t="shared" si="2"/>
        <v>884.7</v>
      </c>
    </row>
    <row r="134" spans="1:4" x14ac:dyDescent="0.2">
      <c r="A134" s="11" t="s">
        <v>678</v>
      </c>
      <c r="B134" s="11" t="s">
        <v>1348</v>
      </c>
      <c r="C134" s="42">
        <v>1966</v>
      </c>
      <c r="D134" s="40">
        <f t="shared" si="2"/>
        <v>884.7</v>
      </c>
    </row>
    <row r="135" spans="1:4" x14ac:dyDescent="0.2">
      <c r="A135" s="11" t="s">
        <v>1844</v>
      </c>
      <c r="B135" s="11" t="s">
        <v>1348</v>
      </c>
      <c r="C135" s="42">
        <v>2221</v>
      </c>
      <c r="D135" s="40">
        <f t="shared" si="2"/>
        <v>999.45</v>
      </c>
    </row>
    <row r="136" spans="1:4" x14ac:dyDescent="0.2">
      <c r="A136" s="11" t="s">
        <v>679</v>
      </c>
      <c r="B136" s="11" t="s">
        <v>1348</v>
      </c>
      <c r="C136" s="42">
        <v>2221</v>
      </c>
      <c r="D136" s="40">
        <f t="shared" si="2"/>
        <v>999.45</v>
      </c>
    </row>
    <row r="137" spans="1:4" x14ac:dyDescent="0.2">
      <c r="A137" s="11" t="s">
        <v>683</v>
      </c>
      <c r="B137" s="11" t="s">
        <v>1348</v>
      </c>
      <c r="C137" s="42">
        <v>207</v>
      </c>
      <c r="D137" s="40">
        <f t="shared" si="2"/>
        <v>93.15</v>
      </c>
    </row>
    <row r="138" spans="1:4" x14ac:dyDescent="0.2">
      <c r="A138" s="11" t="s">
        <v>1831</v>
      </c>
      <c r="B138" s="11" t="s">
        <v>1262</v>
      </c>
      <c r="C138" s="42">
        <v>207</v>
      </c>
      <c r="D138" s="40">
        <f t="shared" ref="D138:D142" si="3">C138*0.35</f>
        <v>72.449999999999989</v>
      </c>
    </row>
    <row r="139" spans="1:4" x14ac:dyDescent="0.2">
      <c r="A139" s="11" t="s">
        <v>1855</v>
      </c>
      <c r="B139" s="11" t="s">
        <v>1348</v>
      </c>
      <c r="C139" s="42">
        <v>262</v>
      </c>
      <c r="D139" s="40">
        <f>C139*0.45</f>
        <v>117.9</v>
      </c>
    </row>
    <row r="140" spans="1:4" x14ac:dyDescent="0.2">
      <c r="A140" s="11" t="s">
        <v>686</v>
      </c>
      <c r="B140" s="11" t="s">
        <v>1348</v>
      </c>
      <c r="C140" s="42">
        <v>262</v>
      </c>
      <c r="D140" s="40">
        <f t="shared" ref="D140:D141" si="4">C140*0.45</f>
        <v>117.9</v>
      </c>
    </row>
    <row r="141" spans="1:4" x14ac:dyDescent="0.2">
      <c r="A141" s="11" t="s">
        <v>687</v>
      </c>
      <c r="B141" s="11" t="s">
        <v>1348</v>
      </c>
      <c r="C141" s="42">
        <v>262</v>
      </c>
      <c r="D141" s="40">
        <f t="shared" si="4"/>
        <v>117.9</v>
      </c>
    </row>
    <row r="142" spans="1:4" x14ac:dyDescent="0.2">
      <c r="A142" s="11" t="s">
        <v>687</v>
      </c>
      <c r="B142" s="11" t="s">
        <v>1262</v>
      </c>
      <c r="C142" s="42">
        <v>262</v>
      </c>
      <c r="D142" s="40">
        <f t="shared" si="3"/>
        <v>91.699999999999989</v>
      </c>
    </row>
    <row r="143" spans="1:4" x14ac:dyDescent="0.2">
      <c r="A143" s="11" t="s">
        <v>689</v>
      </c>
      <c r="B143" s="11" t="s">
        <v>1348</v>
      </c>
      <c r="C143" s="42">
        <v>262</v>
      </c>
      <c r="D143" s="40">
        <f>C143*0.45</f>
        <v>117.9</v>
      </c>
    </row>
    <row r="144" spans="1:4" x14ac:dyDescent="0.2">
      <c r="A144" s="11" t="s">
        <v>1850</v>
      </c>
      <c r="B144" s="11" t="s">
        <v>1348</v>
      </c>
      <c r="C144" s="42">
        <v>262</v>
      </c>
      <c r="D144" s="40">
        <f t="shared" ref="D144:D153" si="5">C144*0.45</f>
        <v>117.9</v>
      </c>
    </row>
    <row r="145" spans="1:4" x14ac:dyDescent="0.2">
      <c r="A145" s="11" t="s">
        <v>1854</v>
      </c>
      <c r="B145" s="11" t="s">
        <v>1348</v>
      </c>
      <c r="C145" s="42">
        <v>263</v>
      </c>
      <c r="D145" s="40">
        <f t="shared" si="5"/>
        <v>118.35000000000001</v>
      </c>
    </row>
    <row r="146" spans="1:4" x14ac:dyDescent="0.2">
      <c r="A146" s="11" t="s">
        <v>1847</v>
      </c>
      <c r="B146" s="11" t="s">
        <v>1348</v>
      </c>
      <c r="C146" s="42">
        <v>3036</v>
      </c>
      <c r="D146" s="40">
        <f t="shared" si="5"/>
        <v>1366.2</v>
      </c>
    </row>
    <row r="147" spans="1:4" x14ac:dyDescent="0.2">
      <c r="A147" s="11" t="s">
        <v>1842</v>
      </c>
      <c r="B147" s="11" t="s">
        <v>1348</v>
      </c>
      <c r="C147" s="42">
        <v>2861</v>
      </c>
      <c r="D147" s="40">
        <f t="shared" si="5"/>
        <v>1287.45</v>
      </c>
    </row>
    <row r="148" spans="1:4" x14ac:dyDescent="0.2">
      <c r="A148" s="11" t="s">
        <v>684</v>
      </c>
      <c r="B148" s="11" t="s">
        <v>1348</v>
      </c>
      <c r="C148" s="42">
        <v>3036</v>
      </c>
      <c r="D148" s="40">
        <f t="shared" si="5"/>
        <v>1366.2</v>
      </c>
    </row>
    <row r="149" spans="1:4" x14ac:dyDescent="0.2">
      <c r="A149" s="11" t="s">
        <v>685</v>
      </c>
      <c r="B149" s="11" t="s">
        <v>1348</v>
      </c>
      <c r="C149" s="42">
        <v>3286</v>
      </c>
      <c r="D149" s="40">
        <f t="shared" si="5"/>
        <v>1478.7</v>
      </c>
    </row>
    <row r="150" spans="1:4" x14ac:dyDescent="0.2">
      <c r="A150" s="11" t="s">
        <v>1843</v>
      </c>
      <c r="B150" s="11" t="s">
        <v>1348</v>
      </c>
      <c r="C150" s="42">
        <v>3359</v>
      </c>
      <c r="D150" s="40">
        <f t="shared" si="5"/>
        <v>1511.55</v>
      </c>
    </row>
    <row r="151" spans="1:4" x14ac:dyDescent="0.2">
      <c r="A151" s="11" t="s">
        <v>1849</v>
      </c>
      <c r="B151" s="11" t="s">
        <v>1348</v>
      </c>
      <c r="C151" s="42">
        <v>4243</v>
      </c>
      <c r="D151" s="40">
        <f t="shared" si="5"/>
        <v>1909.3500000000001</v>
      </c>
    </row>
    <row r="152" spans="1:4" x14ac:dyDescent="0.2">
      <c r="A152" s="11" t="s">
        <v>688</v>
      </c>
      <c r="B152" s="11" t="s">
        <v>1348</v>
      </c>
      <c r="C152" s="42">
        <v>6033</v>
      </c>
      <c r="D152" s="40">
        <f t="shared" si="5"/>
        <v>2714.85</v>
      </c>
    </row>
    <row r="153" spans="1:4" x14ac:dyDescent="0.2">
      <c r="A153" s="11" t="s">
        <v>690</v>
      </c>
      <c r="B153" s="11" t="s">
        <v>1348</v>
      </c>
      <c r="C153" s="42">
        <v>6677</v>
      </c>
      <c r="D153" s="40">
        <f t="shared" si="5"/>
        <v>3004.65</v>
      </c>
    </row>
    <row r="154" spans="1:4" x14ac:dyDescent="0.2">
      <c r="A154" s="11" t="s">
        <v>1832</v>
      </c>
      <c r="B154" s="11" t="s">
        <v>1697</v>
      </c>
      <c r="C154" s="42">
        <v>90</v>
      </c>
      <c r="D154" s="40">
        <f>C154*0.6</f>
        <v>54</v>
      </c>
    </row>
    <row r="155" spans="1:4" x14ac:dyDescent="0.2">
      <c r="A155" s="11" t="s">
        <v>692</v>
      </c>
      <c r="B155" s="11" t="s">
        <v>1348</v>
      </c>
      <c r="C155" s="42">
        <v>263</v>
      </c>
      <c r="D155" s="40">
        <f>C155*0.45</f>
        <v>118.35000000000001</v>
      </c>
    </row>
    <row r="156" spans="1:4" x14ac:dyDescent="0.2">
      <c r="A156" s="11" t="s">
        <v>694</v>
      </c>
      <c r="B156" s="11" t="s">
        <v>1348</v>
      </c>
      <c r="C156" s="42">
        <v>263</v>
      </c>
      <c r="D156" s="40">
        <f>C156*0.45</f>
        <v>118.35000000000001</v>
      </c>
    </row>
    <row r="157" spans="1:4" x14ac:dyDescent="0.2">
      <c r="A157" s="11" t="s">
        <v>694</v>
      </c>
      <c r="B157" s="11" t="s">
        <v>1697</v>
      </c>
      <c r="C157" s="42">
        <v>105</v>
      </c>
      <c r="D157" s="40">
        <f>C157*0.6</f>
        <v>63</v>
      </c>
    </row>
    <row r="158" spans="1:4" x14ac:dyDescent="0.2">
      <c r="A158" s="11" t="s">
        <v>1851</v>
      </c>
      <c r="B158" s="11" t="s">
        <v>1348</v>
      </c>
      <c r="C158" s="42">
        <v>285</v>
      </c>
      <c r="D158" s="40">
        <f>C158*0.45</f>
        <v>128.25</v>
      </c>
    </row>
    <row r="159" spans="1:4" x14ac:dyDescent="0.2">
      <c r="A159" s="11" t="s">
        <v>695</v>
      </c>
      <c r="B159" s="11" t="s">
        <v>1348</v>
      </c>
      <c r="C159" s="42">
        <v>285</v>
      </c>
      <c r="D159" s="40">
        <f t="shared" ref="D159:D163" si="6">C159*0.45</f>
        <v>128.25</v>
      </c>
    </row>
    <row r="160" spans="1:4" x14ac:dyDescent="0.2">
      <c r="A160" s="11" t="s">
        <v>1853</v>
      </c>
      <c r="B160" s="11" t="s">
        <v>1348</v>
      </c>
      <c r="C160" s="42">
        <v>285</v>
      </c>
      <c r="D160" s="40">
        <f t="shared" si="6"/>
        <v>128.25</v>
      </c>
    </row>
    <row r="161" spans="1:4" x14ac:dyDescent="0.2">
      <c r="A161" s="11" t="s">
        <v>1846</v>
      </c>
      <c r="B161" s="11" t="s">
        <v>1348</v>
      </c>
      <c r="C161" s="42">
        <v>285</v>
      </c>
      <c r="D161" s="40">
        <f t="shared" si="6"/>
        <v>128.25</v>
      </c>
    </row>
    <row r="162" spans="1:4" x14ac:dyDescent="0.2">
      <c r="A162" s="11" t="s">
        <v>691</v>
      </c>
      <c r="B162" s="11" t="s">
        <v>1348</v>
      </c>
      <c r="C162" s="42">
        <v>8855</v>
      </c>
      <c r="D162" s="40">
        <f t="shared" si="6"/>
        <v>3984.75</v>
      </c>
    </row>
    <row r="163" spans="1:4" x14ac:dyDescent="0.2">
      <c r="A163" s="11" t="s">
        <v>696</v>
      </c>
      <c r="B163" s="11" t="s">
        <v>1348</v>
      </c>
      <c r="C163" s="42">
        <v>285</v>
      </c>
      <c r="D163" s="40">
        <f t="shared" si="6"/>
        <v>128.25</v>
      </c>
    </row>
    <row r="164" spans="1:4" x14ac:dyDescent="0.2">
      <c r="A164" s="11" t="s">
        <v>696</v>
      </c>
      <c r="B164" s="11" t="s">
        <v>1697</v>
      </c>
      <c r="C164" s="42">
        <v>285</v>
      </c>
      <c r="D164" s="40">
        <f>C164*0.6</f>
        <v>171</v>
      </c>
    </row>
    <row r="165" spans="1:4" x14ac:dyDescent="0.2">
      <c r="A165" s="11" t="s">
        <v>697</v>
      </c>
      <c r="B165" s="11" t="s">
        <v>1348</v>
      </c>
      <c r="C165" s="42">
        <v>285</v>
      </c>
      <c r="D165" s="40">
        <f>C165*0.45</f>
        <v>128.25</v>
      </c>
    </row>
    <row r="166" spans="1:4" x14ac:dyDescent="0.2">
      <c r="A166" s="11" t="s">
        <v>698</v>
      </c>
      <c r="B166" s="11" t="s">
        <v>1348</v>
      </c>
      <c r="C166" s="42">
        <v>285</v>
      </c>
      <c r="D166" s="40">
        <f t="shared" ref="D166:D168" si="7">C166*0.45</f>
        <v>128.25</v>
      </c>
    </row>
    <row r="167" spans="1:4" x14ac:dyDescent="0.2">
      <c r="A167" s="11" t="s">
        <v>699</v>
      </c>
      <c r="B167" s="11" t="s">
        <v>1348</v>
      </c>
      <c r="C167" s="42">
        <v>285</v>
      </c>
      <c r="D167" s="40">
        <f t="shared" si="7"/>
        <v>128.25</v>
      </c>
    </row>
    <row r="168" spans="1:4" x14ac:dyDescent="0.2">
      <c r="A168" s="11" t="s">
        <v>1852</v>
      </c>
      <c r="B168" s="11" t="s">
        <v>1348</v>
      </c>
      <c r="C168" s="42">
        <v>285</v>
      </c>
      <c r="D168" s="40">
        <f t="shared" si="7"/>
        <v>128.25</v>
      </c>
    </row>
    <row r="169" spans="1:4" x14ac:dyDescent="0.2">
      <c r="A169" s="11" t="s">
        <v>1833</v>
      </c>
      <c r="B169" s="11" t="s">
        <v>1697</v>
      </c>
      <c r="C169" s="42">
        <v>138</v>
      </c>
      <c r="D169" s="40">
        <f>C169*0.6</f>
        <v>82.8</v>
      </c>
    </row>
    <row r="170" spans="1:4" x14ac:dyDescent="0.2">
      <c r="A170" s="11" t="s">
        <v>700</v>
      </c>
      <c r="B170" s="11" t="s">
        <v>1348</v>
      </c>
      <c r="C170" s="42">
        <v>332</v>
      </c>
      <c r="D170" s="40">
        <f>C170*0.45</f>
        <v>149.4</v>
      </c>
    </row>
    <row r="171" spans="1:4" x14ac:dyDescent="0.2">
      <c r="A171" s="11" t="s">
        <v>1837</v>
      </c>
      <c r="B171" s="11" t="s">
        <v>1348</v>
      </c>
      <c r="C171" s="42">
        <v>332</v>
      </c>
      <c r="D171" s="40">
        <f t="shared" ref="D171:D191" si="8">C171*0.45</f>
        <v>149.4</v>
      </c>
    </row>
    <row r="172" spans="1:4" x14ac:dyDescent="0.2">
      <c r="A172" s="11" t="s">
        <v>701</v>
      </c>
      <c r="B172" s="11" t="s">
        <v>1348</v>
      </c>
      <c r="C172" s="42">
        <v>332</v>
      </c>
      <c r="D172" s="40">
        <f t="shared" si="8"/>
        <v>149.4</v>
      </c>
    </row>
    <row r="173" spans="1:4" x14ac:dyDescent="0.2">
      <c r="A173" s="11" t="s">
        <v>702</v>
      </c>
      <c r="B173" s="11" t="s">
        <v>1348</v>
      </c>
      <c r="C173" s="42">
        <v>420</v>
      </c>
      <c r="D173" s="40">
        <f t="shared" si="8"/>
        <v>189</v>
      </c>
    </row>
    <row r="174" spans="1:4" x14ac:dyDescent="0.2">
      <c r="A174" s="11" t="s">
        <v>1841</v>
      </c>
      <c r="B174" s="11" t="s">
        <v>1348</v>
      </c>
      <c r="C174" s="42">
        <v>26503</v>
      </c>
      <c r="D174" s="40">
        <f t="shared" si="8"/>
        <v>11926.35</v>
      </c>
    </row>
    <row r="175" spans="1:4" x14ac:dyDescent="0.2">
      <c r="A175" s="11" t="s">
        <v>703</v>
      </c>
      <c r="B175" s="11" t="s">
        <v>1348</v>
      </c>
      <c r="C175" s="42">
        <v>420</v>
      </c>
      <c r="D175" s="40">
        <f t="shared" si="8"/>
        <v>189</v>
      </c>
    </row>
    <row r="176" spans="1:4" x14ac:dyDescent="0.2">
      <c r="A176" s="11" t="s">
        <v>1838</v>
      </c>
      <c r="B176" s="11" t="s">
        <v>1348</v>
      </c>
      <c r="C176" s="42">
        <v>436</v>
      </c>
      <c r="D176" s="40">
        <f t="shared" si="8"/>
        <v>196.20000000000002</v>
      </c>
    </row>
    <row r="177" spans="1:4" x14ac:dyDescent="0.2">
      <c r="A177" s="11" t="s">
        <v>1857</v>
      </c>
      <c r="B177" s="11" t="s">
        <v>1348</v>
      </c>
      <c r="C177" s="42">
        <v>608</v>
      </c>
      <c r="D177" s="40">
        <f t="shared" si="8"/>
        <v>273.60000000000002</v>
      </c>
    </row>
    <row r="178" spans="1:4" x14ac:dyDescent="0.2">
      <c r="A178" s="11" t="s">
        <v>704</v>
      </c>
      <c r="B178" s="11" t="s">
        <v>1348</v>
      </c>
      <c r="C178" s="42">
        <v>608</v>
      </c>
      <c r="D178" s="40">
        <f t="shared" si="8"/>
        <v>273.60000000000002</v>
      </c>
    </row>
    <row r="179" spans="1:4" x14ac:dyDescent="0.2">
      <c r="A179" s="11" t="s">
        <v>1840</v>
      </c>
      <c r="B179" s="11" t="s">
        <v>1348</v>
      </c>
      <c r="C179" s="42">
        <v>734</v>
      </c>
      <c r="D179" s="40">
        <f t="shared" si="8"/>
        <v>330.3</v>
      </c>
    </row>
    <row r="180" spans="1:4" x14ac:dyDescent="0.2">
      <c r="A180" s="11" t="s">
        <v>705</v>
      </c>
      <c r="B180" s="11" t="s">
        <v>1348</v>
      </c>
      <c r="C180" s="42">
        <v>734</v>
      </c>
      <c r="D180" s="40">
        <f t="shared" si="8"/>
        <v>330.3</v>
      </c>
    </row>
    <row r="181" spans="1:4" x14ac:dyDescent="0.2">
      <c r="A181" s="11" t="s">
        <v>706</v>
      </c>
      <c r="B181" s="11" t="s">
        <v>1348</v>
      </c>
      <c r="C181" s="42">
        <v>734</v>
      </c>
      <c r="D181" s="40">
        <f t="shared" si="8"/>
        <v>330.3</v>
      </c>
    </row>
    <row r="182" spans="1:4" x14ac:dyDescent="0.2">
      <c r="A182" s="11" t="s">
        <v>1858</v>
      </c>
      <c r="B182" s="11" t="s">
        <v>1348</v>
      </c>
      <c r="C182" s="42">
        <v>734</v>
      </c>
      <c r="D182" s="40">
        <f t="shared" si="8"/>
        <v>330.3</v>
      </c>
    </row>
    <row r="183" spans="1:4" x14ac:dyDescent="0.2">
      <c r="A183" s="11" t="s">
        <v>707</v>
      </c>
      <c r="B183" s="11" t="s">
        <v>1348</v>
      </c>
      <c r="C183" s="42">
        <v>734</v>
      </c>
      <c r="D183" s="40">
        <f t="shared" si="8"/>
        <v>330.3</v>
      </c>
    </row>
    <row r="184" spans="1:4" x14ac:dyDescent="0.2">
      <c r="A184" s="11" t="s">
        <v>708</v>
      </c>
      <c r="B184" s="11" t="s">
        <v>1348</v>
      </c>
      <c r="C184" s="42">
        <v>734</v>
      </c>
      <c r="D184" s="40">
        <f t="shared" si="8"/>
        <v>330.3</v>
      </c>
    </row>
    <row r="185" spans="1:4" x14ac:dyDescent="0.2">
      <c r="A185" s="11" t="s">
        <v>709</v>
      </c>
      <c r="B185" s="11" t="s">
        <v>1348</v>
      </c>
      <c r="C185" s="42">
        <v>734</v>
      </c>
      <c r="D185" s="40">
        <f t="shared" si="8"/>
        <v>330.3</v>
      </c>
    </row>
    <row r="186" spans="1:4" x14ac:dyDescent="0.2">
      <c r="A186" s="11" t="s">
        <v>1845</v>
      </c>
      <c r="B186" s="11" t="s">
        <v>1348</v>
      </c>
      <c r="C186" s="42">
        <v>755</v>
      </c>
      <c r="D186" s="40">
        <f t="shared" si="8"/>
        <v>339.75</v>
      </c>
    </row>
    <row r="187" spans="1:4" x14ac:dyDescent="0.2">
      <c r="A187" s="11" t="s">
        <v>1834</v>
      </c>
      <c r="B187" s="11" t="s">
        <v>1348</v>
      </c>
      <c r="C187" s="42">
        <v>755</v>
      </c>
      <c r="D187" s="40">
        <f t="shared" si="8"/>
        <v>339.75</v>
      </c>
    </row>
    <row r="188" spans="1:4" x14ac:dyDescent="0.2">
      <c r="A188" s="11" t="s">
        <v>1835</v>
      </c>
      <c r="B188" s="11" t="s">
        <v>1348</v>
      </c>
      <c r="C188" s="42">
        <v>799</v>
      </c>
      <c r="D188" s="40">
        <f t="shared" si="8"/>
        <v>359.55</v>
      </c>
    </row>
    <row r="189" spans="1:4" x14ac:dyDescent="0.2">
      <c r="A189" s="11" t="s">
        <v>1859</v>
      </c>
      <c r="B189" s="11" t="s">
        <v>1348</v>
      </c>
      <c r="C189" s="42">
        <v>839</v>
      </c>
      <c r="D189" s="40">
        <f t="shared" si="8"/>
        <v>377.55</v>
      </c>
    </row>
    <row r="190" spans="1:4" x14ac:dyDescent="0.2">
      <c r="A190" s="11" t="s">
        <v>710</v>
      </c>
      <c r="B190" s="11" t="s">
        <v>1348</v>
      </c>
      <c r="C190" s="42">
        <v>839</v>
      </c>
      <c r="D190" s="40">
        <f t="shared" si="8"/>
        <v>377.55</v>
      </c>
    </row>
    <row r="191" spans="1:4" x14ac:dyDescent="0.2">
      <c r="A191" s="11" t="s">
        <v>711</v>
      </c>
      <c r="B191" s="11" t="s">
        <v>1348</v>
      </c>
      <c r="C191" s="42">
        <v>973</v>
      </c>
      <c r="D191" s="40">
        <f t="shared" si="8"/>
        <v>437.85</v>
      </c>
    </row>
    <row r="193" spans="1:4" x14ac:dyDescent="0.2">
      <c r="A193" s="53" t="s">
        <v>1229</v>
      </c>
      <c r="B193" s="53"/>
      <c r="C193" s="53"/>
      <c r="D193" s="53"/>
    </row>
    <row r="194" spans="1:4" x14ac:dyDescent="0.2">
      <c r="A194" s="9" t="s">
        <v>2151</v>
      </c>
      <c r="B194" s="9" t="s">
        <v>1257</v>
      </c>
      <c r="C194" s="43" t="s">
        <v>1986</v>
      </c>
      <c r="D194" s="39" t="s">
        <v>1987</v>
      </c>
    </row>
    <row r="195" spans="1:4" x14ac:dyDescent="0.2">
      <c r="A195" s="11" t="s">
        <v>1828</v>
      </c>
      <c r="B195" s="11" t="s">
        <v>1348</v>
      </c>
      <c r="C195" s="42">
        <v>373</v>
      </c>
      <c r="D195" s="40">
        <f>C195*0.45</f>
        <v>167.85</v>
      </c>
    </row>
    <row r="196" spans="1:4" x14ac:dyDescent="0.2">
      <c r="A196" s="11" t="s">
        <v>1808</v>
      </c>
      <c r="B196" s="11" t="s">
        <v>1348</v>
      </c>
      <c r="C196" s="42">
        <v>207</v>
      </c>
      <c r="D196" s="40">
        <f t="shared" ref="D196:D201" si="9">C196*0.45</f>
        <v>93.15</v>
      </c>
    </row>
    <row r="197" spans="1:4" x14ac:dyDescent="0.2">
      <c r="A197" s="11" t="s">
        <v>633</v>
      </c>
      <c r="B197" s="11" t="s">
        <v>1348</v>
      </c>
      <c r="C197" s="42">
        <v>207</v>
      </c>
      <c r="D197" s="40">
        <f t="shared" si="9"/>
        <v>93.15</v>
      </c>
    </row>
    <row r="198" spans="1:4" x14ac:dyDescent="0.2">
      <c r="A198" s="11" t="s">
        <v>635</v>
      </c>
      <c r="B198" s="11" t="s">
        <v>1348</v>
      </c>
      <c r="C198" s="42">
        <v>573</v>
      </c>
      <c r="D198" s="40">
        <f t="shared" si="9"/>
        <v>257.85000000000002</v>
      </c>
    </row>
    <row r="199" spans="1:4" x14ac:dyDescent="0.2">
      <c r="A199" s="11" t="s">
        <v>636</v>
      </c>
      <c r="B199" s="11" t="s">
        <v>1348</v>
      </c>
      <c r="C199" s="42">
        <v>207</v>
      </c>
      <c r="D199" s="40">
        <f t="shared" si="9"/>
        <v>93.15</v>
      </c>
    </row>
    <row r="200" spans="1:4" x14ac:dyDescent="0.2">
      <c r="A200" s="11" t="s">
        <v>637</v>
      </c>
      <c r="B200" s="11" t="s">
        <v>1348</v>
      </c>
      <c r="C200" s="42">
        <v>475</v>
      </c>
      <c r="D200" s="40">
        <f t="shared" si="9"/>
        <v>213.75</v>
      </c>
    </row>
    <row r="201" spans="1:4" x14ac:dyDescent="0.2">
      <c r="A201" s="11" t="s">
        <v>627</v>
      </c>
      <c r="B201" s="11" t="s">
        <v>1348</v>
      </c>
      <c r="C201" s="42">
        <v>1831</v>
      </c>
      <c r="D201" s="40">
        <f t="shared" si="9"/>
        <v>823.95</v>
      </c>
    </row>
    <row r="202" spans="1:4" x14ac:dyDescent="0.2">
      <c r="A202" s="11" t="s">
        <v>1698</v>
      </c>
      <c r="B202" s="11" t="s">
        <v>1697</v>
      </c>
      <c r="C202" s="42">
        <v>760</v>
      </c>
      <c r="D202" s="40">
        <f>C202*0.6</f>
        <v>456</v>
      </c>
    </row>
    <row r="203" spans="1:4" x14ac:dyDescent="0.2">
      <c r="A203" s="11" t="s">
        <v>1699</v>
      </c>
      <c r="B203" s="11" t="s">
        <v>1697</v>
      </c>
      <c r="C203" s="42">
        <v>1069</v>
      </c>
      <c r="D203" s="40">
        <f>C203*0.6</f>
        <v>641.4</v>
      </c>
    </row>
    <row r="204" spans="1:4" x14ac:dyDescent="0.2">
      <c r="A204" s="11" t="s">
        <v>628</v>
      </c>
      <c r="B204" s="11" t="s">
        <v>1348</v>
      </c>
      <c r="C204" s="42">
        <v>5935</v>
      </c>
      <c r="D204" s="40">
        <f>C204*0.45</f>
        <v>2670.75</v>
      </c>
    </row>
    <row r="205" spans="1:4" x14ac:dyDescent="0.2">
      <c r="A205" s="11" t="s">
        <v>629</v>
      </c>
      <c r="B205" s="11" t="s">
        <v>1348</v>
      </c>
      <c r="C205" s="42">
        <v>1286</v>
      </c>
      <c r="D205" s="40">
        <f>C205*0.45</f>
        <v>578.70000000000005</v>
      </c>
    </row>
    <row r="206" spans="1:4" x14ac:dyDescent="0.2">
      <c r="A206" s="11" t="s">
        <v>1700</v>
      </c>
      <c r="B206" s="11" t="s">
        <v>1697</v>
      </c>
      <c r="C206" s="42">
        <v>1286</v>
      </c>
      <c r="D206" s="40">
        <f>C206*0.6</f>
        <v>771.6</v>
      </c>
    </row>
    <row r="207" spans="1:4" x14ac:dyDescent="0.2">
      <c r="A207" s="11" t="s">
        <v>1818</v>
      </c>
      <c r="B207" s="11" t="s">
        <v>1348</v>
      </c>
      <c r="C207" s="42">
        <v>7851</v>
      </c>
      <c r="D207" s="40">
        <f>C207*0.45</f>
        <v>3532.9500000000003</v>
      </c>
    </row>
    <row r="208" spans="1:4" x14ac:dyDescent="0.2">
      <c r="A208" s="11" t="s">
        <v>631</v>
      </c>
      <c r="B208" s="11" t="s">
        <v>1348</v>
      </c>
      <c r="C208" s="42">
        <v>10997</v>
      </c>
      <c r="D208" s="40">
        <f>C208*0.45</f>
        <v>4948.6500000000005</v>
      </c>
    </row>
    <row r="209" spans="1:4" x14ac:dyDescent="0.2">
      <c r="A209" s="11" t="s">
        <v>632</v>
      </c>
      <c r="B209" s="11" t="s">
        <v>1348</v>
      </c>
      <c r="C209" s="42">
        <v>10997</v>
      </c>
      <c r="D209" s="40">
        <f t="shared" ref="D209:D220" si="10">C209*0.45</f>
        <v>4948.6500000000005</v>
      </c>
    </row>
    <row r="210" spans="1:4" x14ac:dyDescent="0.2">
      <c r="A210" s="11" t="s">
        <v>1822</v>
      </c>
      <c r="B210" s="11" t="s">
        <v>1348</v>
      </c>
      <c r="C210" s="42">
        <v>13231</v>
      </c>
      <c r="D210" s="40">
        <f t="shared" si="10"/>
        <v>5953.95</v>
      </c>
    </row>
    <row r="211" spans="1:4" x14ac:dyDescent="0.2">
      <c r="A211" s="11" t="s">
        <v>1806</v>
      </c>
      <c r="B211" s="11" t="s">
        <v>1348</v>
      </c>
      <c r="C211" s="42">
        <v>16495</v>
      </c>
      <c r="D211" s="40">
        <f t="shared" si="10"/>
        <v>7422.75</v>
      </c>
    </row>
    <row r="212" spans="1:4" x14ac:dyDescent="0.2">
      <c r="A212" s="11" t="s">
        <v>634</v>
      </c>
      <c r="B212" s="11" t="s">
        <v>1348</v>
      </c>
      <c r="C212" s="42">
        <v>5370</v>
      </c>
      <c r="D212" s="40">
        <f t="shared" si="10"/>
        <v>2416.5</v>
      </c>
    </row>
    <row r="213" spans="1:4" x14ac:dyDescent="0.2">
      <c r="A213" s="11" t="s">
        <v>1817</v>
      </c>
      <c r="B213" s="11" t="s">
        <v>1348</v>
      </c>
      <c r="C213" s="42">
        <v>573</v>
      </c>
      <c r="D213" s="40">
        <f t="shared" si="10"/>
        <v>257.85000000000002</v>
      </c>
    </row>
    <row r="214" spans="1:4" x14ac:dyDescent="0.2">
      <c r="A214" s="11" t="s">
        <v>638</v>
      </c>
      <c r="B214" s="11" t="s">
        <v>1348</v>
      </c>
      <c r="C214" s="42">
        <v>573</v>
      </c>
      <c r="D214" s="40">
        <f t="shared" si="10"/>
        <v>257.85000000000002</v>
      </c>
    </row>
    <row r="215" spans="1:4" x14ac:dyDescent="0.2">
      <c r="A215" s="11" t="s">
        <v>639</v>
      </c>
      <c r="B215" s="11" t="s">
        <v>1348</v>
      </c>
      <c r="C215" s="42">
        <v>573</v>
      </c>
      <c r="D215" s="40">
        <f t="shared" si="10"/>
        <v>257.85000000000002</v>
      </c>
    </row>
    <row r="216" spans="1:4" x14ac:dyDescent="0.2">
      <c r="A216" s="11" t="s">
        <v>640</v>
      </c>
      <c r="B216" s="11" t="s">
        <v>1348</v>
      </c>
      <c r="C216" s="42">
        <v>475</v>
      </c>
      <c r="D216" s="40">
        <f t="shared" si="10"/>
        <v>213.75</v>
      </c>
    </row>
    <row r="217" spans="1:4" x14ac:dyDescent="0.2">
      <c r="A217" s="11" t="s">
        <v>641</v>
      </c>
      <c r="B217" s="11" t="s">
        <v>1348</v>
      </c>
      <c r="C217" s="42">
        <v>475</v>
      </c>
      <c r="D217" s="40">
        <f t="shared" si="10"/>
        <v>213.75</v>
      </c>
    </row>
    <row r="218" spans="1:4" x14ac:dyDescent="0.2">
      <c r="A218" s="11" t="s">
        <v>1821</v>
      </c>
      <c r="B218" s="11" t="s">
        <v>1348</v>
      </c>
      <c r="C218" s="42">
        <v>1054</v>
      </c>
      <c r="D218" s="40">
        <f t="shared" si="10"/>
        <v>474.3</v>
      </c>
    </row>
    <row r="219" spans="1:4" x14ac:dyDescent="0.2">
      <c r="A219" s="11" t="s">
        <v>642</v>
      </c>
      <c r="B219" s="11" t="s">
        <v>1348</v>
      </c>
      <c r="C219" s="42">
        <v>475</v>
      </c>
      <c r="D219" s="40">
        <f t="shared" si="10"/>
        <v>213.75</v>
      </c>
    </row>
    <row r="220" spans="1:4" x14ac:dyDescent="0.2">
      <c r="A220" s="11" t="s">
        <v>643</v>
      </c>
      <c r="B220" s="11" t="s">
        <v>1348</v>
      </c>
      <c r="C220" s="42">
        <v>475</v>
      </c>
      <c r="D220" s="40">
        <f t="shared" si="10"/>
        <v>213.75</v>
      </c>
    </row>
    <row r="221" spans="1:4" x14ac:dyDescent="0.2">
      <c r="A221" s="11" t="s">
        <v>1701</v>
      </c>
      <c r="B221" s="11" t="s">
        <v>1697</v>
      </c>
      <c r="C221" s="42">
        <v>130</v>
      </c>
      <c r="D221" s="40">
        <f>C221*0.6</f>
        <v>78</v>
      </c>
    </row>
    <row r="222" spans="1:4" x14ac:dyDescent="0.2">
      <c r="A222" s="11" t="s">
        <v>644</v>
      </c>
      <c r="B222" s="11" t="s">
        <v>1348</v>
      </c>
      <c r="C222" s="42">
        <v>763</v>
      </c>
      <c r="D222" s="40">
        <f>C222*0.45</f>
        <v>343.35</v>
      </c>
    </row>
    <row r="223" spans="1:4" x14ac:dyDescent="0.2">
      <c r="A223" s="11" t="s">
        <v>644</v>
      </c>
      <c r="B223" s="11" t="s">
        <v>1697</v>
      </c>
      <c r="C223" s="42">
        <v>130</v>
      </c>
      <c r="D223" s="40">
        <f>C223*0.6</f>
        <v>78</v>
      </c>
    </row>
    <row r="224" spans="1:4" x14ac:dyDescent="0.2">
      <c r="A224" s="11" t="s">
        <v>645</v>
      </c>
      <c r="B224" s="11" t="s">
        <v>1348</v>
      </c>
      <c r="C224" s="42">
        <v>763</v>
      </c>
      <c r="D224" s="40">
        <f>C224*0.45</f>
        <v>343.35</v>
      </c>
    </row>
    <row r="225" spans="1:4" x14ac:dyDescent="0.2">
      <c r="A225" s="11" t="s">
        <v>1815</v>
      </c>
      <c r="B225" s="11" t="s">
        <v>1348</v>
      </c>
      <c r="C225" s="42">
        <v>763</v>
      </c>
      <c r="D225" s="40">
        <f>C225*0.45</f>
        <v>343.35</v>
      </c>
    </row>
    <row r="226" spans="1:4" x14ac:dyDescent="0.2">
      <c r="A226" s="11" t="s">
        <v>1816</v>
      </c>
      <c r="B226" s="11" t="s">
        <v>1697</v>
      </c>
      <c r="C226" s="42">
        <v>140</v>
      </c>
      <c r="D226" s="40">
        <f>C226*0.6</f>
        <v>84</v>
      </c>
    </row>
    <row r="227" spans="1:4" x14ac:dyDescent="0.2">
      <c r="A227" s="11" t="s">
        <v>646</v>
      </c>
      <c r="B227" s="11" t="s">
        <v>1348</v>
      </c>
      <c r="C227" s="42">
        <v>1781</v>
      </c>
      <c r="D227" s="40">
        <f>C227*0.45</f>
        <v>801.45</v>
      </c>
    </row>
    <row r="228" spans="1:4" x14ac:dyDescent="0.2">
      <c r="A228" s="11" t="s">
        <v>693</v>
      </c>
      <c r="B228" s="11" t="s">
        <v>1348</v>
      </c>
      <c r="C228" s="42">
        <v>763</v>
      </c>
      <c r="D228" s="40">
        <f t="shared" ref="D228:D230" si="11">C228*0.45</f>
        <v>343.35</v>
      </c>
    </row>
    <row r="229" spans="1:4" x14ac:dyDescent="0.2">
      <c r="A229" s="11" t="s">
        <v>1827</v>
      </c>
      <c r="B229" s="11" t="s">
        <v>1348</v>
      </c>
      <c r="C229" s="42">
        <v>763</v>
      </c>
      <c r="D229" s="40">
        <f t="shared" si="11"/>
        <v>343.35</v>
      </c>
    </row>
    <row r="230" spans="1:4" x14ac:dyDescent="0.2">
      <c r="A230" s="11" t="s">
        <v>1826</v>
      </c>
      <c r="B230" s="11" t="s">
        <v>1348</v>
      </c>
      <c r="C230" s="42">
        <v>763</v>
      </c>
      <c r="D230" s="40">
        <f t="shared" si="11"/>
        <v>343.35</v>
      </c>
    </row>
    <row r="231" spans="1:4" x14ac:dyDescent="0.2">
      <c r="A231" s="11" t="s">
        <v>1702</v>
      </c>
      <c r="B231" s="11" t="s">
        <v>1697</v>
      </c>
      <c r="C231" s="42">
        <v>140</v>
      </c>
      <c r="D231" s="40">
        <f>C231*0.6</f>
        <v>84</v>
      </c>
    </row>
    <row r="232" spans="1:4" x14ac:dyDescent="0.2">
      <c r="A232" s="11" t="s">
        <v>1703</v>
      </c>
      <c r="B232" s="11" t="s">
        <v>1697</v>
      </c>
      <c r="C232" s="42">
        <v>140</v>
      </c>
      <c r="D232" s="40">
        <f>C232*0.6</f>
        <v>84</v>
      </c>
    </row>
    <row r="233" spans="1:4" x14ac:dyDescent="0.2">
      <c r="A233" s="11" t="s">
        <v>647</v>
      </c>
      <c r="B233" s="11" t="s">
        <v>1348</v>
      </c>
      <c r="C233" s="42">
        <v>140</v>
      </c>
      <c r="D233" s="40">
        <f>C233*0.45</f>
        <v>63</v>
      </c>
    </row>
    <row r="234" spans="1:4" x14ac:dyDescent="0.2">
      <c r="A234" s="11" t="s">
        <v>1825</v>
      </c>
      <c r="B234" s="11" t="s">
        <v>1348</v>
      </c>
      <c r="C234" s="42">
        <v>795</v>
      </c>
      <c r="D234" s="40">
        <f>C234*0.45</f>
        <v>357.75</v>
      </c>
    </row>
    <row r="235" spans="1:4" x14ac:dyDescent="0.2">
      <c r="A235" s="11" t="s">
        <v>1704</v>
      </c>
      <c r="B235" s="11" t="s">
        <v>1697</v>
      </c>
      <c r="C235" s="42">
        <v>140</v>
      </c>
      <c r="D235" s="40">
        <f>C235*0.6</f>
        <v>84</v>
      </c>
    </row>
    <row r="236" spans="1:4" x14ac:dyDescent="0.2">
      <c r="A236" s="11" t="s">
        <v>648</v>
      </c>
      <c r="B236" s="11" t="s">
        <v>1348</v>
      </c>
      <c r="C236" s="42">
        <v>2102</v>
      </c>
      <c r="D236" s="40">
        <f>C236*0.45</f>
        <v>945.9</v>
      </c>
    </row>
    <row r="237" spans="1:4" x14ac:dyDescent="0.2">
      <c r="A237" s="11" t="s">
        <v>1705</v>
      </c>
      <c r="B237" s="11" t="s">
        <v>1697</v>
      </c>
      <c r="C237" s="42">
        <v>150</v>
      </c>
      <c r="D237" s="40">
        <f>C237*0.6</f>
        <v>90</v>
      </c>
    </row>
    <row r="238" spans="1:4" x14ac:dyDescent="0.2">
      <c r="A238" s="11" t="s">
        <v>1706</v>
      </c>
      <c r="B238" s="11" t="s">
        <v>1697</v>
      </c>
      <c r="C238" s="42">
        <v>150</v>
      </c>
      <c r="D238" s="40">
        <f>C238*0.6</f>
        <v>90</v>
      </c>
    </row>
    <row r="239" spans="1:4" x14ac:dyDescent="0.2">
      <c r="A239" s="11" t="s">
        <v>1707</v>
      </c>
      <c r="B239" s="11" t="s">
        <v>1697</v>
      </c>
      <c r="C239" s="42">
        <v>179</v>
      </c>
      <c r="D239" s="40">
        <f>C239*0.6</f>
        <v>107.39999999999999</v>
      </c>
    </row>
    <row r="240" spans="1:4" x14ac:dyDescent="0.2">
      <c r="A240" s="11" t="s">
        <v>649</v>
      </c>
      <c r="B240" s="11" t="s">
        <v>1348</v>
      </c>
      <c r="C240" s="42">
        <v>762</v>
      </c>
      <c r="D240" s="40">
        <f>C240*0.45</f>
        <v>342.90000000000003</v>
      </c>
    </row>
    <row r="241" spans="1:4" x14ac:dyDescent="0.2">
      <c r="A241" s="11" t="s">
        <v>649</v>
      </c>
      <c r="B241" s="11" t="s">
        <v>1697</v>
      </c>
      <c r="C241" s="42">
        <v>150</v>
      </c>
      <c r="D241" s="40">
        <f>C241*0.6</f>
        <v>90</v>
      </c>
    </row>
    <row r="242" spans="1:4" x14ac:dyDescent="0.2">
      <c r="A242" s="11" t="s">
        <v>1708</v>
      </c>
      <c r="B242" s="11" t="s">
        <v>1697</v>
      </c>
      <c r="C242" s="42">
        <v>150</v>
      </c>
      <c r="D242" s="40">
        <f>C242*0.6</f>
        <v>90</v>
      </c>
    </row>
    <row r="243" spans="1:4" x14ac:dyDescent="0.2">
      <c r="A243" s="11" t="s">
        <v>1709</v>
      </c>
      <c r="B243" s="11" t="s">
        <v>1697</v>
      </c>
      <c r="C243" s="42">
        <v>279</v>
      </c>
      <c r="D243" s="40">
        <f>C243*0.6</f>
        <v>167.4</v>
      </c>
    </row>
    <row r="244" spans="1:4" x14ac:dyDescent="0.2">
      <c r="A244" s="11" t="s">
        <v>1710</v>
      </c>
      <c r="B244" s="11" t="s">
        <v>1697</v>
      </c>
      <c r="C244" s="42">
        <v>278</v>
      </c>
      <c r="D244" s="40">
        <f>C244*0.6</f>
        <v>166.79999999999998</v>
      </c>
    </row>
    <row r="245" spans="1:4" x14ac:dyDescent="0.2">
      <c r="A245" s="11" t="s">
        <v>650</v>
      </c>
      <c r="B245" s="11" t="s">
        <v>1348</v>
      </c>
      <c r="C245" s="42">
        <v>1054</v>
      </c>
      <c r="D245" s="40">
        <f>C245*0.45</f>
        <v>474.3</v>
      </c>
    </row>
    <row r="246" spans="1:4" x14ac:dyDescent="0.2">
      <c r="A246" s="11" t="s">
        <v>1711</v>
      </c>
      <c r="B246" s="11" t="s">
        <v>1697</v>
      </c>
      <c r="C246" s="42">
        <v>160</v>
      </c>
      <c r="D246" s="40">
        <f>C246*0.6</f>
        <v>96</v>
      </c>
    </row>
    <row r="247" spans="1:4" x14ac:dyDescent="0.2">
      <c r="A247" s="11" t="s">
        <v>1712</v>
      </c>
      <c r="B247" s="11" t="s">
        <v>1697</v>
      </c>
      <c r="C247" s="42">
        <v>190</v>
      </c>
      <c r="D247" s="40">
        <f>C247*0.6</f>
        <v>114</v>
      </c>
    </row>
    <row r="248" spans="1:4" x14ac:dyDescent="0.2">
      <c r="A248" s="11" t="s">
        <v>1713</v>
      </c>
      <c r="B248" s="11" t="s">
        <v>1697</v>
      </c>
      <c r="C248" s="42">
        <v>160</v>
      </c>
      <c r="D248" s="40">
        <f>C248*0.6</f>
        <v>96</v>
      </c>
    </row>
    <row r="249" spans="1:4" x14ac:dyDescent="0.2">
      <c r="A249" s="11" t="s">
        <v>1714</v>
      </c>
      <c r="B249" s="11" t="s">
        <v>1697</v>
      </c>
      <c r="C249" s="42">
        <v>190</v>
      </c>
      <c r="D249" s="40">
        <f>C249*0.6</f>
        <v>114</v>
      </c>
    </row>
    <row r="250" spans="1:4" x14ac:dyDescent="0.2">
      <c r="A250" s="11" t="s">
        <v>1715</v>
      </c>
      <c r="B250" s="11" t="s">
        <v>1697</v>
      </c>
      <c r="C250" s="42">
        <v>190</v>
      </c>
      <c r="D250" s="40">
        <f>C250*0.6</f>
        <v>114</v>
      </c>
    </row>
    <row r="251" spans="1:4" x14ac:dyDescent="0.2">
      <c r="A251" s="11" t="s">
        <v>651</v>
      </c>
      <c r="B251" s="11" t="s">
        <v>1348</v>
      </c>
      <c r="C251" s="42">
        <v>1598</v>
      </c>
      <c r="D251" s="40">
        <f>C251*0.45</f>
        <v>719.1</v>
      </c>
    </row>
    <row r="252" spans="1:4" x14ac:dyDescent="0.2">
      <c r="A252" s="11" t="s">
        <v>1716</v>
      </c>
      <c r="B252" s="11" t="s">
        <v>1697</v>
      </c>
      <c r="C252" s="42">
        <v>190</v>
      </c>
      <c r="D252" s="40">
        <f>C252*0.6</f>
        <v>114</v>
      </c>
    </row>
    <row r="253" spans="1:4" x14ac:dyDescent="0.2">
      <c r="A253" s="11" t="s">
        <v>1717</v>
      </c>
      <c r="B253" s="11" t="s">
        <v>1697</v>
      </c>
      <c r="C253" s="42">
        <v>204</v>
      </c>
      <c r="D253" s="40">
        <f>C253*0.6</f>
        <v>122.39999999999999</v>
      </c>
    </row>
    <row r="254" spans="1:4" x14ac:dyDescent="0.2">
      <c r="A254" s="11" t="s">
        <v>1718</v>
      </c>
      <c r="B254" s="11" t="s">
        <v>1697</v>
      </c>
      <c r="C254" s="42">
        <v>190</v>
      </c>
      <c r="D254" s="40">
        <f>C254*0.6</f>
        <v>114</v>
      </c>
    </row>
    <row r="255" spans="1:4" x14ac:dyDescent="0.2">
      <c r="A255" s="11" t="s">
        <v>652</v>
      </c>
      <c r="B255" s="11" t="s">
        <v>1348</v>
      </c>
      <c r="C255" s="42">
        <v>788</v>
      </c>
      <c r="D255" s="40">
        <f>C255*0.45</f>
        <v>354.6</v>
      </c>
    </row>
    <row r="256" spans="1:4" x14ac:dyDescent="0.2">
      <c r="A256" s="11" t="s">
        <v>653</v>
      </c>
      <c r="B256" s="11" t="s">
        <v>1348</v>
      </c>
      <c r="C256" s="42">
        <v>1633</v>
      </c>
      <c r="D256" s="40">
        <f>C256*0.45</f>
        <v>734.85</v>
      </c>
    </row>
    <row r="257" spans="1:4" x14ac:dyDescent="0.2">
      <c r="A257" s="11" t="s">
        <v>1720</v>
      </c>
      <c r="B257" s="11" t="s">
        <v>1697</v>
      </c>
      <c r="C257" s="42">
        <v>190</v>
      </c>
      <c r="D257" s="40">
        <f>C257*0.6</f>
        <v>114</v>
      </c>
    </row>
    <row r="258" spans="1:4" x14ac:dyDescent="0.2">
      <c r="A258" s="11" t="s">
        <v>654</v>
      </c>
      <c r="B258" s="11" t="s">
        <v>1348</v>
      </c>
      <c r="C258" s="42">
        <v>788</v>
      </c>
      <c r="D258" s="40">
        <f>C258*0.45</f>
        <v>354.6</v>
      </c>
    </row>
    <row r="259" spans="1:4" x14ac:dyDescent="0.2">
      <c r="A259" s="11" t="s">
        <v>654</v>
      </c>
      <c r="B259" s="11" t="s">
        <v>1697</v>
      </c>
      <c r="C259" s="42">
        <v>180</v>
      </c>
      <c r="D259" s="40">
        <f>C259*0.6</f>
        <v>108</v>
      </c>
    </row>
    <row r="260" spans="1:4" x14ac:dyDescent="0.2">
      <c r="A260" s="11" t="s">
        <v>1719</v>
      </c>
      <c r="B260" s="11" t="s">
        <v>1697</v>
      </c>
      <c r="C260" s="42">
        <v>180</v>
      </c>
      <c r="D260" s="40">
        <f>C260*0.6</f>
        <v>108</v>
      </c>
    </row>
    <row r="261" spans="1:4" x14ac:dyDescent="0.2">
      <c r="A261" s="11" t="s">
        <v>1721</v>
      </c>
      <c r="B261" s="11" t="s">
        <v>1697</v>
      </c>
      <c r="C261" s="42">
        <v>190</v>
      </c>
      <c r="D261" s="40">
        <f>C261*0.6</f>
        <v>114</v>
      </c>
    </row>
    <row r="262" spans="1:4" x14ac:dyDescent="0.2">
      <c r="A262" s="11" t="s">
        <v>655</v>
      </c>
      <c r="B262" s="11" t="s">
        <v>1348</v>
      </c>
      <c r="C262" s="42">
        <v>2302</v>
      </c>
      <c r="D262" s="40">
        <f>C262*0.45</f>
        <v>1035.9000000000001</v>
      </c>
    </row>
    <row r="263" spans="1:4" x14ac:dyDescent="0.2">
      <c r="A263" s="11" t="s">
        <v>1722</v>
      </c>
      <c r="B263" s="11" t="s">
        <v>1697</v>
      </c>
      <c r="C263" s="42">
        <v>228</v>
      </c>
      <c r="D263" s="40">
        <f>C263*0.6</f>
        <v>136.79999999999998</v>
      </c>
    </row>
    <row r="264" spans="1:4" x14ac:dyDescent="0.2">
      <c r="A264" s="11" t="s">
        <v>1723</v>
      </c>
      <c r="B264" s="11" t="s">
        <v>1697</v>
      </c>
      <c r="C264" s="42">
        <v>802</v>
      </c>
      <c r="D264" s="40">
        <f>C264*0.6</f>
        <v>481.2</v>
      </c>
    </row>
    <row r="265" spans="1:4" x14ac:dyDescent="0.2">
      <c r="A265" s="11" t="s">
        <v>1809</v>
      </c>
      <c r="B265" s="11" t="s">
        <v>1697</v>
      </c>
      <c r="C265" s="42">
        <v>204</v>
      </c>
      <c r="D265" s="40">
        <f>C265*0.6</f>
        <v>122.39999999999999</v>
      </c>
    </row>
    <row r="266" spans="1:4" x14ac:dyDescent="0.2">
      <c r="A266" s="11" t="s">
        <v>1724</v>
      </c>
      <c r="B266" s="11" t="s">
        <v>1697</v>
      </c>
      <c r="C266" s="42">
        <v>190</v>
      </c>
      <c r="D266" s="40">
        <f>C266*0.6</f>
        <v>114</v>
      </c>
    </row>
    <row r="267" spans="1:4" x14ac:dyDescent="0.2">
      <c r="A267" s="11" t="s">
        <v>656</v>
      </c>
      <c r="B267" s="11" t="s">
        <v>1348</v>
      </c>
      <c r="C267" s="42">
        <v>1108</v>
      </c>
      <c r="D267" s="40">
        <f>C267*0.45</f>
        <v>498.6</v>
      </c>
    </row>
    <row r="268" spans="1:4" x14ac:dyDescent="0.2">
      <c r="A268" s="11" t="s">
        <v>1725</v>
      </c>
      <c r="B268" s="11" t="s">
        <v>1697</v>
      </c>
      <c r="C268" s="42">
        <v>228</v>
      </c>
      <c r="D268" s="40">
        <f>C268*0.6</f>
        <v>136.79999999999998</v>
      </c>
    </row>
    <row r="269" spans="1:4" x14ac:dyDescent="0.2">
      <c r="A269" s="11" t="s">
        <v>1726</v>
      </c>
      <c r="B269" s="11" t="s">
        <v>1697</v>
      </c>
      <c r="C269" s="42">
        <v>228</v>
      </c>
      <c r="D269" s="40">
        <f>C269*0.6</f>
        <v>136.79999999999998</v>
      </c>
    </row>
    <row r="270" spans="1:4" x14ac:dyDescent="0.2">
      <c r="A270" s="11" t="s">
        <v>1820</v>
      </c>
      <c r="B270" s="11" t="s">
        <v>1697</v>
      </c>
      <c r="C270" s="42">
        <v>228</v>
      </c>
      <c r="D270" s="40">
        <f>C270*0.6</f>
        <v>136.79999999999998</v>
      </c>
    </row>
    <row r="271" spans="1:4" x14ac:dyDescent="0.2">
      <c r="A271" s="11" t="s">
        <v>1727</v>
      </c>
      <c r="B271" s="11" t="s">
        <v>1697</v>
      </c>
      <c r="C271" s="42">
        <v>190</v>
      </c>
      <c r="D271" s="40">
        <f>C271*0.6</f>
        <v>114</v>
      </c>
    </row>
    <row r="272" spans="1:4" x14ac:dyDescent="0.2">
      <c r="A272" s="11" t="s">
        <v>657</v>
      </c>
      <c r="B272" s="11" t="s">
        <v>1348</v>
      </c>
      <c r="C272" s="42">
        <v>1170</v>
      </c>
      <c r="D272" s="40">
        <f>C272*0.45</f>
        <v>526.5</v>
      </c>
    </row>
    <row r="273" spans="1:4" x14ac:dyDescent="0.2">
      <c r="A273" s="11" t="s">
        <v>1728</v>
      </c>
      <c r="B273" s="11" t="s">
        <v>1697</v>
      </c>
      <c r="C273" s="42">
        <v>228</v>
      </c>
      <c r="D273" s="40">
        <f>C273*0.6</f>
        <v>136.79999999999998</v>
      </c>
    </row>
    <row r="274" spans="1:4" x14ac:dyDescent="0.2">
      <c r="A274" s="11" t="s">
        <v>658</v>
      </c>
      <c r="B274" s="11" t="s">
        <v>1348</v>
      </c>
      <c r="C274" s="42">
        <v>352</v>
      </c>
      <c r="D274" s="40">
        <f>C274*0.45</f>
        <v>158.4</v>
      </c>
    </row>
    <row r="275" spans="1:4" x14ac:dyDescent="0.2">
      <c r="A275" s="11" t="s">
        <v>659</v>
      </c>
      <c r="B275" s="11" t="s">
        <v>1348</v>
      </c>
      <c r="C275" s="42"/>
      <c r="D275" s="40">
        <f t="shared" ref="D275" si="12">C275*0.3</f>
        <v>0</v>
      </c>
    </row>
    <row r="276" spans="1:4" x14ac:dyDescent="0.2">
      <c r="A276" s="11" t="s">
        <v>1729</v>
      </c>
      <c r="B276" s="11" t="s">
        <v>1697</v>
      </c>
      <c r="C276" s="42">
        <v>252</v>
      </c>
      <c r="D276" s="40">
        <f>C276*0.6</f>
        <v>151.19999999999999</v>
      </c>
    </row>
    <row r="277" spans="1:4" x14ac:dyDescent="0.2">
      <c r="A277" s="11" t="s">
        <v>1812</v>
      </c>
      <c r="B277" s="11" t="s">
        <v>1348</v>
      </c>
      <c r="C277" s="42">
        <v>834</v>
      </c>
      <c r="D277" s="40">
        <f>C277*0.45</f>
        <v>375.3</v>
      </c>
    </row>
    <row r="278" spans="1:4" x14ac:dyDescent="0.2">
      <c r="A278" s="11" t="s">
        <v>1730</v>
      </c>
      <c r="B278" s="11" t="s">
        <v>1697</v>
      </c>
      <c r="C278" s="42">
        <v>204</v>
      </c>
      <c r="D278" s="40">
        <f t="shared" ref="D278:D284" si="13">C278*0.6</f>
        <v>122.39999999999999</v>
      </c>
    </row>
    <row r="279" spans="1:4" x14ac:dyDescent="0.2">
      <c r="A279" s="11" t="s">
        <v>1731</v>
      </c>
      <c r="B279" s="11" t="s">
        <v>1697</v>
      </c>
      <c r="C279" s="42">
        <v>218</v>
      </c>
      <c r="D279" s="40">
        <f t="shared" si="13"/>
        <v>130.79999999999998</v>
      </c>
    </row>
    <row r="280" spans="1:4" x14ac:dyDescent="0.2">
      <c r="A280" s="11" t="s">
        <v>1732</v>
      </c>
      <c r="B280" s="11" t="s">
        <v>1697</v>
      </c>
      <c r="C280" s="42">
        <v>252</v>
      </c>
      <c r="D280" s="40">
        <f t="shared" si="13"/>
        <v>151.19999999999999</v>
      </c>
    </row>
    <row r="281" spans="1:4" x14ac:dyDescent="0.2">
      <c r="A281" s="11" t="s">
        <v>1733</v>
      </c>
      <c r="B281" s="11" t="s">
        <v>1697</v>
      </c>
      <c r="C281" s="42">
        <v>374</v>
      </c>
      <c r="D281" s="40">
        <f t="shared" si="13"/>
        <v>224.4</v>
      </c>
    </row>
    <row r="282" spans="1:4" x14ac:dyDescent="0.2">
      <c r="A282" s="11" t="s">
        <v>1734</v>
      </c>
      <c r="B282" s="11" t="s">
        <v>1697</v>
      </c>
      <c r="C282" s="42">
        <v>582</v>
      </c>
      <c r="D282" s="40">
        <f t="shared" si="13"/>
        <v>349.2</v>
      </c>
    </row>
    <row r="283" spans="1:4" x14ac:dyDescent="0.2">
      <c r="A283" s="11" t="s">
        <v>1735</v>
      </c>
      <c r="B283" s="11" t="s">
        <v>1697</v>
      </c>
      <c r="C283" s="42">
        <v>902</v>
      </c>
      <c r="D283" s="40">
        <f t="shared" si="13"/>
        <v>541.19999999999993</v>
      </c>
    </row>
    <row r="284" spans="1:4" x14ac:dyDescent="0.2">
      <c r="A284" s="11" t="s">
        <v>1736</v>
      </c>
      <c r="B284" s="11" t="s">
        <v>1697</v>
      </c>
      <c r="C284" s="42">
        <v>310</v>
      </c>
      <c r="D284" s="40">
        <f t="shared" si="13"/>
        <v>186</v>
      </c>
    </row>
    <row r="285" spans="1:4" x14ac:dyDescent="0.2">
      <c r="A285" s="11" t="s">
        <v>660</v>
      </c>
      <c r="B285" s="11" t="s">
        <v>1348</v>
      </c>
      <c r="C285" s="42">
        <v>2368</v>
      </c>
      <c r="D285" s="40">
        <f>C285*0.45</f>
        <v>1065.6000000000001</v>
      </c>
    </row>
    <row r="286" spans="1:4" x14ac:dyDescent="0.2">
      <c r="A286" s="11" t="s">
        <v>1810</v>
      </c>
      <c r="B286" s="11" t="s">
        <v>1348</v>
      </c>
      <c r="C286" s="42">
        <v>1499</v>
      </c>
      <c r="D286" s="40">
        <f>C286*0.45</f>
        <v>674.55000000000007</v>
      </c>
    </row>
    <row r="287" spans="1:4" x14ac:dyDescent="0.2">
      <c r="A287" s="11" t="s">
        <v>1811</v>
      </c>
      <c r="B287" s="11" t="s">
        <v>1348</v>
      </c>
      <c r="C287" s="42">
        <v>2683</v>
      </c>
      <c r="D287" s="40">
        <f>C287*0.45</f>
        <v>1207.3500000000001</v>
      </c>
    </row>
    <row r="288" spans="1:4" x14ac:dyDescent="0.2">
      <c r="A288" s="11" t="s">
        <v>661</v>
      </c>
      <c r="B288" s="11" t="s">
        <v>1348</v>
      </c>
      <c r="C288" s="42">
        <v>1499</v>
      </c>
      <c r="D288" s="40">
        <f>C288*0.45</f>
        <v>674.55000000000007</v>
      </c>
    </row>
    <row r="289" spans="1:4" x14ac:dyDescent="0.2">
      <c r="A289" s="11" t="s">
        <v>1737</v>
      </c>
      <c r="B289" s="11" t="s">
        <v>1697</v>
      </c>
      <c r="C289" s="42">
        <v>310</v>
      </c>
      <c r="D289" s="40">
        <f>C289*0.6</f>
        <v>186</v>
      </c>
    </row>
    <row r="290" spans="1:4" x14ac:dyDescent="0.2">
      <c r="A290" s="11" t="s">
        <v>662</v>
      </c>
      <c r="B290" s="11" t="s">
        <v>1348</v>
      </c>
      <c r="C290" s="42">
        <v>2235</v>
      </c>
      <c r="D290" s="40">
        <f>C290*0.45</f>
        <v>1005.75</v>
      </c>
    </row>
    <row r="291" spans="1:4" x14ac:dyDescent="0.2">
      <c r="A291" s="11" t="s">
        <v>663</v>
      </c>
      <c r="B291" s="11" t="s">
        <v>1348</v>
      </c>
      <c r="C291" s="42">
        <v>2235</v>
      </c>
      <c r="D291" s="40">
        <f>C291*0.45</f>
        <v>1005.75</v>
      </c>
    </row>
    <row r="292" spans="1:4" x14ac:dyDescent="0.2">
      <c r="A292" s="11" t="s">
        <v>1738</v>
      </c>
      <c r="B292" s="11" t="s">
        <v>1697</v>
      </c>
      <c r="C292" s="42">
        <v>628</v>
      </c>
      <c r="D292" s="40">
        <f>C292*0.6</f>
        <v>376.8</v>
      </c>
    </row>
    <row r="293" spans="1:4" x14ac:dyDescent="0.2">
      <c r="A293" s="11" t="s">
        <v>1814</v>
      </c>
      <c r="B293" s="11" t="s">
        <v>1697</v>
      </c>
      <c r="C293" s="42">
        <v>450</v>
      </c>
      <c r="D293" s="40">
        <f>C293*0.6</f>
        <v>270</v>
      </c>
    </row>
    <row r="294" spans="1:4" x14ac:dyDescent="0.2">
      <c r="A294" s="11" t="s">
        <v>1813</v>
      </c>
      <c r="B294" s="11" t="s">
        <v>1697</v>
      </c>
      <c r="C294" s="42">
        <v>352</v>
      </c>
      <c r="D294" s="40">
        <f>C294*0.6</f>
        <v>211.2</v>
      </c>
    </row>
    <row r="295" spans="1:4" x14ac:dyDescent="0.2">
      <c r="A295" s="11" t="s">
        <v>664</v>
      </c>
      <c r="B295" s="11" t="s">
        <v>1348</v>
      </c>
      <c r="C295" s="42">
        <v>2135</v>
      </c>
      <c r="D295" s="40">
        <f>C295*0.45</f>
        <v>960.75</v>
      </c>
    </row>
    <row r="296" spans="1:4" x14ac:dyDescent="0.2">
      <c r="A296" s="11" t="s">
        <v>1739</v>
      </c>
      <c r="B296" s="11" t="s">
        <v>1697</v>
      </c>
      <c r="C296" s="42">
        <v>352</v>
      </c>
      <c r="D296" s="40">
        <f>C296*0.6</f>
        <v>211.2</v>
      </c>
    </row>
    <row r="297" spans="1:4" x14ac:dyDescent="0.2">
      <c r="A297" s="11" t="s">
        <v>1740</v>
      </c>
      <c r="B297" s="11" t="s">
        <v>1697</v>
      </c>
      <c r="C297" s="42">
        <v>352</v>
      </c>
      <c r="D297" s="40">
        <f>C297*0.6</f>
        <v>211.2</v>
      </c>
    </row>
    <row r="298" spans="1:4" x14ac:dyDescent="0.2">
      <c r="A298" s="11" t="s">
        <v>1829</v>
      </c>
      <c r="B298" s="11" t="s">
        <v>1348</v>
      </c>
      <c r="C298" s="42">
        <v>1517</v>
      </c>
      <c r="D298" s="40">
        <f>C298*0.45</f>
        <v>682.65</v>
      </c>
    </row>
    <row r="299" spans="1:4" x14ac:dyDescent="0.2">
      <c r="A299" s="11" t="s">
        <v>665</v>
      </c>
      <c r="B299" s="11" t="s">
        <v>1348</v>
      </c>
      <c r="C299" s="42">
        <v>2163</v>
      </c>
      <c r="D299" s="40">
        <f>C299*0.45</f>
        <v>973.35</v>
      </c>
    </row>
    <row r="300" spans="1:4" x14ac:dyDescent="0.2">
      <c r="A300" s="11" t="s">
        <v>1823</v>
      </c>
      <c r="B300" s="11" t="s">
        <v>1697</v>
      </c>
      <c r="C300" s="42">
        <v>405</v>
      </c>
      <c r="D300" s="40">
        <f>C300*0.6</f>
        <v>243</v>
      </c>
    </row>
    <row r="301" spans="1:4" x14ac:dyDescent="0.2">
      <c r="A301" s="11" t="s">
        <v>1824</v>
      </c>
      <c r="B301" s="11" t="s">
        <v>1348</v>
      </c>
      <c r="C301" s="42">
        <v>2718</v>
      </c>
      <c r="D301" s="40">
        <f>C301*0.45</f>
        <v>1223.1000000000001</v>
      </c>
    </row>
    <row r="302" spans="1:4" x14ac:dyDescent="0.2">
      <c r="A302" s="11" t="s">
        <v>1741</v>
      </c>
      <c r="B302" s="11" t="s">
        <v>1697</v>
      </c>
      <c r="C302" s="42">
        <v>405</v>
      </c>
      <c r="D302" s="40">
        <f>C302*0.6</f>
        <v>243</v>
      </c>
    </row>
    <row r="303" spans="1:4" x14ac:dyDescent="0.2">
      <c r="A303" s="11" t="s">
        <v>1742</v>
      </c>
      <c r="B303" s="11" t="s">
        <v>1697</v>
      </c>
      <c r="C303" s="42">
        <v>460</v>
      </c>
      <c r="D303" s="40">
        <f>C303*0.6</f>
        <v>276</v>
      </c>
    </row>
    <row r="304" spans="1:4" x14ac:dyDescent="0.2">
      <c r="A304" s="11" t="s">
        <v>1819</v>
      </c>
      <c r="B304" s="11" t="s">
        <v>1348</v>
      </c>
      <c r="C304" s="42">
        <v>2263</v>
      </c>
      <c r="D304" s="40">
        <f>C304*0.45</f>
        <v>1018.35</v>
      </c>
    </row>
    <row r="305" spans="1:4" x14ac:dyDescent="0.2">
      <c r="A305" s="11" t="s">
        <v>1743</v>
      </c>
      <c r="B305" s="11" t="s">
        <v>1697</v>
      </c>
      <c r="C305" s="42">
        <v>460</v>
      </c>
      <c r="D305" s="40">
        <f>C305*0.6</f>
        <v>276</v>
      </c>
    </row>
    <row r="306" spans="1:4" x14ac:dyDescent="0.2">
      <c r="A306" s="11" t="s">
        <v>1744</v>
      </c>
      <c r="B306" s="11" t="s">
        <v>1697</v>
      </c>
      <c r="C306" s="42">
        <v>550</v>
      </c>
      <c r="D306" s="40">
        <f>C306*0.6</f>
        <v>330</v>
      </c>
    </row>
    <row r="307" spans="1:4" x14ac:dyDescent="0.2">
      <c r="A307" s="11" t="s">
        <v>1745</v>
      </c>
      <c r="B307" s="11" t="s">
        <v>1697</v>
      </c>
      <c r="C307" s="42">
        <v>837</v>
      </c>
      <c r="D307" s="40">
        <f>C307*0.6</f>
        <v>502.2</v>
      </c>
    </row>
    <row r="308" spans="1:4" x14ac:dyDescent="0.2">
      <c r="A308" s="11" t="s">
        <v>1746</v>
      </c>
      <c r="B308" s="11" t="s">
        <v>1697</v>
      </c>
      <c r="C308" s="42">
        <v>1169</v>
      </c>
      <c r="D308" s="40">
        <f>C308*0.6</f>
        <v>701.4</v>
      </c>
    </row>
    <row r="309" spans="1:4" x14ac:dyDescent="0.2">
      <c r="A309" s="11" t="s">
        <v>1830</v>
      </c>
      <c r="B309" s="11" t="s">
        <v>1348</v>
      </c>
      <c r="C309" s="42">
        <v>2506</v>
      </c>
      <c r="D309" s="40">
        <f>C309*0.45</f>
        <v>1127.7</v>
      </c>
    </row>
    <row r="310" spans="1:4" x14ac:dyDescent="0.2">
      <c r="A310" s="11" t="s">
        <v>1807</v>
      </c>
      <c r="B310" s="11" t="s">
        <v>1348</v>
      </c>
      <c r="C310" s="42">
        <v>3007</v>
      </c>
      <c r="D310" s="40">
        <f>C310*0.45</f>
        <v>1353.15</v>
      </c>
    </row>
    <row r="311" spans="1:4" x14ac:dyDescent="0.2">
      <c r="A311" s="32"/>
      <c r="B311" s="32"/>
      <c r="C311" s="44"/>
      <c r="D311" s="45"/>
    </row>
    <row r="312" spans="1:4" x14ac:dyDescent="0.2">
      <c r="A312" s="32"/>
      <c r="B312" s="32"/>
      <c r="C312" s="44"/>
      <c r="D312" s="45"/>
    </row>
    <row r="313" spans="1:4" x14ac:dyDescent="0.2">
      <c r="A313" s="32"/>
      <c r="B313" s="32"/>
      <c r="C313" s="44"/>
      <c r="D313" s="45"/>
    </row>
    <row r="314" spans="1:4" x14ac:dyDescent="0.2">
      <c r="A314" s="32"/>
      <c r="B314" s="32"/>
      <c r="C314" s="44"/>
      <c r="D314" s="45"/>
    </row>
    <row r="315" spans="1:4" x14ac:dyDescent="0.2">
      <c r="A315" s="32"/>
      <c r="B315" s="32"/>
      <c r="C315" s="44"/>
      <c r="D315" s="45"/>
    </row>
    <row r="316" spans="1:4" x14ac:dyDescent="0.2">
      <c r="A316" s="52" t="s">
        <v>38</v>
      </c>
      <c r="B316" s="52"/>
      <c r="C316" s="52"/>
      <c r="D316" s="52"/>
    </row>
    <row r="317" spans="1:4" x14ac:dyDescent="0.2">
      <c r="A317" s="9" t="s">
        <v>38</v>
      </c>
      <c r="B317" s="9" t="s">
        <v>1257</v>
      </c>
      <c r="C317" s="43" t="s">
        <v>1986</v>
      </c>
      <c r="D317" s="39" t="s">
        <v>1987</v>
      </c>
    </row>
    <row r="318" spans="1:4" x14ac:dyDescent="0.2">
      <c r="A318" s="11" t="s">
        <v>2208</v>
      </c>
      <c r="B318" s="11" t="s">
        <v>1262</v>
      </c>
      <c r="C318" s="42"/>
      <c r="D318" s="40">
        <v>120</v>
      </c>
    </row>
    <row r="319" spans="1:4" x14ac:dyDescent="0.2">
      <c r="A319" s="11" t="s">
        <v>2115</v>
      </c>
      <c r="B319" s="11" t="s">
        <v>1262</v>
      </c>
      <c r="C319" s="42">
        <v>400</v>
      </c>
      <c r="D319" s="40">
        <f t="shared" ref="D319:D321" si="14">C319*0.3</f>
        <v>120</v>
      </c>
    </row>
    <row r="320" spans="1:4" x14ac:dyDescent="0.2">
      <c r="A320" s="11" t="s">
        <v>2117</v>
      </c>
      <c r="B320" s="11" t="s">
        <v>1260</v>
      </c>
      <c r="C320" s="42">
        <v>297</v>
      </c>
      <c r="D320" s="40">
        <f t="shared" si="14"/>
        <v>89.1</v>
      </c>
    </row>
    <row r="321" spans="1:4" x14ac:dyDescent="0.2">
      <c r="A321" s="11" t="s">
        <v>2124</v>
      </c>
      <c r="B321" s="11" t="s">
        <v>1260</v>
      </c>
      <c r="C321" s="42">
        <v>326</v>
      </c>
      <c r="D321" s="40">
        <f t="shared" si="14"/>
        <v>97.8</v>
      </c>
    </row>
    <row r="323" spans="1:4" x14ac:dyDescent="0.2">
      <c r="A323" s="53" t="s">
        <v>361</v>
      </c>
      <c r="B323" s="53"/>
      <c r="C323" s="53"/>
      <c r="D323" s="53"/>
    </row>
    <row r="324" spans="1:4" x14ac:dyDescent="0.2">
      <c r="A324" s="9" t="s">
        <v>2147</v>
      </c>
      <c r="B324" s="9" t="s">
        <v>1257</v>
      </c>
      <c r="C324" s="43" t="s">
        <v>1986</v>
      </c>
      <c r="D324" s="39" t="s">
        <v>1987</v>
      </c>
    </row>
    <row r="325" spans="1:4" x14ac:dyDescent="0.2">
      <c r="A325" s="11" t="s">
        <v>362</v>
      </c>
      <c r="B325" s="11" t="s">
        <v>1348</v>
      </c>
      <c r="C325" s="42">
        <v>595</v>
      </c>
      <c r="D325" s="40">
        <f>C325*0.4</f>
        <v>238</v>
      </c>
    </row>
    <row r="326" spans="1:4" x14ac:dyDescent="0.2">
      <c r="A326" s="11" t="s">
        <v>1606</v>
      </c>
      <c r="B326" s="11" t="s">
        <v>1348</v>
      </c>
      <c r="C326" s="42">
        <v>44</v>
      </c>
      <c r="D326" s="40">
        <f t="shared" ref="D326:D340" si="15">C326*0.4</f>
        <v>17.600000000000001</v>
      </c>
    </row>
    <row r="327" spans="1:4" x14ac:dyDescent="0.2">
      <c r="A327" s="11" t="s">
        <v>363</v>
      </c>
      <c r="B327" s="11" t="s">
        <v>1348</v>
      </c>
      <c r="C327" s="42">
        <v>59</v>
      </c>
      <c r="D327" s="40">
        <f t="shared" si="15"/>
        <v>23.6</v>
      </c>
    </row>
    <row r="328" spans="1:4" x14ac:dyDescent="0.2">
      <c r="A328" s="11" t="s">
        <v>364</v>
      </c>
      <c r="B328" s="11" t="s">
        <v>1348</v>
      </c>
      <c r="C328" s="42">
        <v>107</v>
      </c>
      <c r="D328" s="40">
        <f t="shared" si="15"/>
        <v>42.800000000000004</v>
      </c>
    </row>
    <row r="329" spans="1:4" x14ac:dyDescent="0.2">
      <c r="A329" s="11" t="s">
        <v>1603</v>
      </c>
      <c r="B329" s="11" t="s">
        <v>1348</v>
      </c>
      <c r="C329" s="42">
        <v>107</v>
      </c>
      <c r="D329" s="40">
        <f t="shared" si="15"/>
        <v>42.800000000000004</v>
      </c>
    </row>
    <row r="330" spans="1:4" x14ac:dyDescent="0.2">
      <c r="A330" s="11" t="s">
        <v>365</v>
      </c>
      <c r="B330" s="11" t="s">
        <v>1348</v>
      </c>
      <c r="C330" s="42">
        <v>140</v>
      </c>
      <c r="D330" s="40">
        <f t="shared" si="15"/>
        <v>56</v>
      </c>
    </row>
    <row r="331" spans="1:4" x14ac:dyDescent="0.2">
      <c r="A331" s="11" t="s">
        <v>1605</v>
      </c>
      <c r="B331" s="11" t="s">
        <v>1348</v>
      </c>
      <c r="C331" s="42">
        <v>140</v>
      </c>
      <c r="D331" s="40">
        <f t="shared" si="15"/>
        <v>56</v>
      </c>
    </row>
    <row r="332" spans="1:4" x14ac:dyDescent="0.2">
      <c r="A332" s="11" t="s">
        <v>366</v>
      </c>
      <c r="B332" s="11" t="s">
        <v>1348</v>
      </c>
      <c r="C332" s="42">
        <v>152</v>
      </c>
      <c r="D332" s="40">
        <f t="shared" si="15"/>
        <v>60.800000000000004</v>
      </c>
    </row>
    <row r="333" spans="1:4" x14ac:dyDescent="0.2">
      <c r="A333" s="11" t="s">
        <v>367</v>
      </c>
      <c r="B333" s="11" t="s">
        <v>1348</v>
      </c>
      <c r="C333" s="42">
        <v>152</v>
      </c>
      <c r="D333" s="40">
        <f t="shared" si="15"/>
        <v>60.800000000000004</v>
      </c>
    </row>
    <row r="334" spans="1:4" x14ac:dyDescent="0.2">
      <c r="A334" s="11" t="s">
        <v>368</v>
      </c>
      <c r="B334" s="11" t="s">
        <v>1348</v>
      </c>
      <c r="C334" s="42">
        <v>164</v>
      </c>
      <c r="D334" s="40">
        <f t="shared" si="15"/>
        <v>65.600000000000009</v>
      </c>
    </row>
    <row r="335" spans="1:4" x14ac:dyDescent="0.2">
      <c r="A335" s="11" t="s">
        <v>369</v>
      </c>
      <c r="B335" s="11" t="s">
        <v>1348</v>
      </c>
      <c r="C335" s="42">
        <v>164</v>
      </c>
      <c r="D335" s="40">
        <f t="shared" si="15"/>
        <v>65.600000000000009</v>
      </c>
    </row>
    <row r="336" spans="1:4" x14ac:dyDescent="0.2">
      <c r="A336" s="11" t="s">
        <v>370</v>
      </c>
      <c r="B336" s="11" t="s">
        <v>1348</v>
      </c>
      <c r="C336" s="42">
        <v>164</v>
      </c>
      <c r="D336" s="40">
        <f t="shared" si="15"/>
        <v>65.600000000000009</v>
      </c>
    </row>
    <row r="337" spans="1:4" x14ac:dyDescent="0.2">
      <c r="A337" s="11" t="s">
        <v>371</v>
      </c>
      <c r="B337" s="11" t="s">
        <v>1348</v>
      </c>
      <c r="C337" s="42">
        <v>257</v>
      </c>
      <c r="D337" s="40">
        <f t="shared" si="15"/>
        <v>102.80000000000001</v>
      </c>
    </row>
    <row r="338" spans="1:4" x14ac:dyDescent="0.2">
      <c r="A338" s="11" t="s">
        <v>372</v>
      </c>
      <c r="B338" s="11" t="s">
        <v>1348</v>
      </c>
      <c r="C338" s="42">
        <v>352</v>
      </c>
      <c r="D338" s="40">
        <f t="shared" si="15"/>
        <v>140.80000000000001</v>
      </c>
    </row>
    <row r="339" spans="1:4" x14ac:dyDescent="0.2">
      <c r="A339" s="11" t="s">
        <v>1604</v>
      </c>
      <c r="B339" s="11" t="s">
        <v>1348</v>
      </c>
      <c r="C339" s="42">
        <v>427</v>
      </c>
      <c r="D339" s="40">
        <f t="shared" si="15"/>
        <v>170.8</v>
      </c>
    </row>
    <row r="340" spans="1:4" x14ac:dyDescent="0.2">
      <c r="A340" s="11" t="s">
        <v>1602</v>
      </c>
      <c r="B340" s="11" t="s">
        <v>1348</v>
      </c>
      <c r="C340" s="42">
        <v>449</v>
      </c>
      <c r="D340" s="40">
        <f t="shared" si="15"/>
        <v>179.60000000000002</v>
      </c>
    </row>
    <row r="342" spans="1:4" x14ac:dyDescent="0.2">
      <c r="A342" s="53" t="s">
        <v>1121</v>
      </c>
      <c r="B342" s="53"/>
      <c r="C342" s="53"/>
      <c r="D342" s="53"/>
    </row>
    <row r="343" spans="1:4" x14ac:dyDescent="0.2">
      <c r="A343" s="9" t="s">
        <v>2160</v>
      </c>
      <c r="B343" s="9" t="s">
        <v>1257</v>
      </c>
      <c r="C343" s="43" t="s">
        <v>1986</v>
      </c>
      <c r="D343" s="39" t="s">
        <v>1987</v>
      </c>
    </row>
    <row r="344" spans="1:4" x14ac:dyDescent="0.2">
      <c r="A344" s="11" t="s">
        <v>1122</v>
      </c>
      <c r="B344" s="11" t="s">
        <v>1348</v>
      </c>
      <c r="C344" s="42">
        <v>804</v>
      </c>
      <c r="D344" s="40">
        <f>C344*0.25</f>
        <v>201</v>
      </c>
    </row>
    <row r="345" spans="1:4" x14ac:dyDescent="0.2">
      <c r="A345" s="11" t="s">
        <v>1123</v>
      </c>
      <c r="B345" s="11" t="s">
        <v>1348</v>
      </c>
      <c r="C345" s="42">
        <v>804</v>
      </c>
      <c r="D345" s="40">
        <f t="shared" ref="D345:D405" si="16">C345*0.25</f>
        <v>201</v>
      </c>
    </row>
    <row r="346" spans="1:4" x14ac:dyDescent="0.2">
      <c r="A346" s="11" t="s">
        <v>1124</v>
      </c>
      <c r="B346" s="11" t="s">
        <v>1348</v>
      </c>
      <c r="C346" s="42">
        <v>1022</v>
      </c>
      <c r="D346" s="40">
        <f t="shared" si="16"/>
        <v>255.5</v>
      </c>
    </row>
    <row r="347" spans="1:4" x14ac:dyDescent="0.2">
      <c r="A347" s="11" t="s">
        <v>1125</v>
      </c>
      <c r="B347" s="11" t="s">
        <v>1348</v>
      </c>
      <c r="C347" s="42">
        <v>1022</v>
      </c>
      <c r="D347" s="40">
        <f t="shared" si="16"/>
        <v>255.5</v>
      </c>
    </row>
    <row r="348" spans="1:4" x14ac:dyDescent="0.2">
      <c r="A348" s="11" t="s">
        <v>1958</v>
      </c>
      <c r="B348" s="11" t="s">
        <v>1262</v>
      </c>
      <c r="C348" s="42">
        <v>1022</v>
      </c>
      <c r="D348" s="40">
        <f t="shared" si="16"/>
        <v>255.5</v>
      </c>
    </row>
    <row r="349" spans="1:4" x14ac:dyDescent="0.2">
      <c r="A349" s="11" t="s">
        <v>1126</v>
      </c>
      <c r="B349" s="11" t="s">
        <v>1348</v>
      </c>
      <c r="C349" s="42">
        <v>1056</v>
      </c>
      <c r="D349" s="40">
        <f t="shared" si="16"/>
        <v>264</v>
      </c>
    </row>
    <row r="350" spans="1:4" x14ac:dyDescent="0.2">
      <c r="A350" s="11" t="s">
        <v>1940</v>
      </c>
      <c r="B350" s="11" t="s">
        <v>1348</v>
      </c>
      <c r="C350" s="42">
        <v>1056</v>
      </c>
      <c r="D350" s="40">
        <f t="shared" si="16"/>
        <v>264</v>
      </c>
    </row>
    <row r="351" spans="1:4" x14ac:dyDescent="0.2">
      <c r="A351" s="11" t="s">
        <v>1127</v>
      </c>
      <c r="B351" s="11" t="s">
        <v>1348</v>
      </c>
      <c r="C351" s="42">
        <v>1067</v>
      </c>
      <c r="D351" s="40">
        <f t="shared" si="16"/>
        <v>266.75</v>
      </c>
    </row>
    <row r="352" spans="1:4" x14ac:dyDescent="0.2">
      <c r="A352" s="11" t="s">
        <v>1128</v>
      </c>
      <c r="B352" s="11" t="s">
        <v>1348</v>
      </c>
      <c r="C352" s="42">
        <v>1067</v>
      </c>
      <c r="D352" s="40">
        <f t="shared" si="16"/>
        <v>266.75</v>
      </c>
    </row>
    <row r="353" spans="1:4" x14ac:dyDescent="0.2">
      <c r="A353" s="11" t="s">
        <v>1955</v>
      </c>
      <c r="B353" s="11" t="s">
        <v>1503</v>
      </c>
      <c r="C353" s="42">
        <v>1483</v>
      </c>
      <c r="D353" s="40">
        <f t="shared" si="16"/>
        <v>370.75</v>
      </c>
    </row>
    <row r="354" spans="1:4" x14ac:dyDescent="0.2">
      <c r="A354" s="11" t="s">
        <v>1956</v>
      </c>
      <c r="B354" s="11" t="s">
        <v>1503</v>
      </c>
      <c r="C354" s="42">
        <v>1658</v>
      </c>
      <c r="D354" s="40">
        <f t="shared" si="16"/>
        <v>414.5</v>
      </c>
    </row>
    <row r="355" spans="1:4" x14ac:dyDescent="0.2">
      <c r="A355" s="11" t="s">
        <v>1129</v>
      </c>
      <c r="B355" s="11" t="s">
        <v>1348</v>
      </c>
      <c r="C355" s="42">
        <v>1658</v>
      </c>
      <c r="D355" s="40">
        <f t="shared" si="16"/>
        <v>414.5</v>
      </c>
    </row>
    <row r="356" spans="1:4" x14ac:dyDescent="0.2">
      <c r="A356" s="11" t="s">
        <v>1131</v>
      </c>
      <c r="B356" s="11" t="s">
        <v>1348</v>
      </c>
      <c r="C356" s="42">
        <v>1877</v>
      </c>
      <c r="D356" s="40">
        <f t="shared" si="16"/>
        <v>469.25</v>
      </c>
    </row>
    <row r="357" spans="1:4" x14ac:dyDescent="0.2">
      <c r="A357" s="11" t="s">
        <v>1952</v>
      </c>
      <c r="B357" s="11" t="s">
        <v>1262</v>
      </c>
      <c r="C357" s="42">
        <v>1877</v>
      </c>
      <c r="D357" s="40">
        <f>C357*0.15</f>
        <v>281.55</v>
      </c>
    </row>
    <row r="358" spans="1:4" x14ac:dyDescent="0.2">
      <c r="A358" s="11" t="s">
        <v>1132</v>
      </c>
      <c r="B358" s="11" t="s">
        <v>1348</v>
      </c>
      <c r="C358" s="42">
        <v>1933</v>
      </c>
      <c r="D358" s="40">
        <f t="shared" si="16"/>
        <v>483.25</v>
      </c>
    </row>
    <row r="359" spans="1:4" x14ac:dyDescent="0.2">
      <c r="A359" s="11" t="s">
        <v>1950</v>
      </c>
      <c r="B359" s="11" t="s">
        <v>1348</v>
      </c>
      <c r="C359" s="42">
        <v>1933</v>
      </c>
      <c r="D359" s="40">
        <f t="shared" si="16"/>
        <v>483.25</v>
      </c>
    </row>
    <row r="360" spans="1:4" x14ac:dyDescent="0.2">
      <c r="A360" s="11" t="s">
        <v>1951</v>
      </c>
      <c r="B360" s="11" t="s">
        <v>1348</v>
      </c>
      <c r="C360" s="42">
        <v>2087</v>
      </c>
      <c r="D360" s="40">
        <f t="shared" si="16"/>
        <v>521.75</v>
      </c>
    </row>
    <row r="361" spans="1:4" x14ac:dyDescent="0.2">
      <c r="A361" s="11" t="s">
        <v>1133</v>
      </c>
      <c r="B361" s="11" t="s">
        <v>1348</v>
      </c>
      <c r="C361" s="42">
        <v>2166</v>
      </c>
      <c r="D361" s="40">
        <f t="shared" si="16"/>
        <v>541.5</v>
      </c>
    </row>
    <row r="362" spans="1:4" x14ac:dyDescent="0.2">
      <c r="A362" s="11" t="s">
        <v>1134</v>
      </c>
      <c r="B362" s="11" t="s">
        <v>1348</v>
      </c>
      <c r="C362" s="42">
        <v>2823</v>
      </c>
      <c r="D362" s="40">
        <f t="shared" si="16"/>
        <v>705.75</v>
      </c>
    </row>
    <row r="363" spans="1:4" x14ac:dyDescent="0.2">
      <c r="A363" s="11" t="s">
        <v>1948</v>
      </c>
      <c r="B363" s="11" t="s">
        <v>1348</v>
      </c>
      <c r="C363" s="42">
        <v>2823</v>
      </c>
      <c r="D363" s="40">
        <f t="shared" si="16"/>
        <v>705.75</v>
      </c>
    </row>
    <row r="364" spans="1:4" x14ac:dyDescent="0.2">
      <c r="A364" s="11" t="s">
        <v>1135</v>
      </c>
      <c r="B364" s="11" t="s">
        <v>1348</v>
      </c>
      <c r="C364" s="42">
        <v>3823</v>
      </c>
      <c r="D364" s="40">
        <f t="shared" si="16"/>
        <v>955.75</v>
      </c>
    </row>
    <row r="365" spans="1:4" x14ac:dyDescent="0.2">
      <c r="A365" s="11" t="s">
        <v>1136</v>
      </c>
      <c r="B365" s="11" t="s">
        <v>1348</v>
      </c>
      <c r="C365" s="42">
        <v>4035</v>
      </c>
      <c r="D365" s="40">
        <f t="shared" si="16"/>
        <v>1008.75</v>
      </c>
    </row>
    <row r="366" spans="1:4" x14ac:dyDescent="0.2">
      <c r="A366" s="11" t="s">
        <v>1938</v>
      </c>
      <c r="B366" s="11" t="s">
        <v>1348</v>
      </c>
      <c r="C366" s="42">
        <v>4773</v>
      </c>
      <c r="D366" s="40">
        <f t="shared" si="16"/>
        <v>1193.25</v>
      </c>
    </row>
    <row r="367" spans="1:4" x14ac:dyDescent="0.2">
      <c r="A367" s="11" t="s">
        <v>1942</v>
      </c>
      <c r="B367" s="11" t="s">
        <v>1348</v>
      </c>
      <c r="C367" s="42">
        <v>5421</v>
      </c>
      <c r="D367" s="40">
        <f t="shared" si="16"/>
        <v>1355.25</v>
      </c>
    </row>
    <row r="368" spans="1:4" x14ac:dyDescent="0.2">
      <c r="A368" s="11" t="s">
        <v>1137</v>
      </c>
      <c r="B368" s="11" t="s">
        <v>1348</v>
      </c>
      <c r="C368" s="42">
        <v>5421</v>
      </c>
      <c r="D368" s="40">
        <f t="shared" si="16"/>
        <v>1355.25</v>
      </c>
    </row>
    <row r="369" spans="1:4" x14ac:dyDescent="0.2">
      <c r="A369" s="11" t="s">
        <v>1138</v>
      </c>
      <c r="B369" s="11" t="s">
        <v>1348</v>
      </c>
      <c r="C369" s="42">
        <v>6123</v>
      </c>
      <c r="D369" s="40">
        <f t="shared" si="16"/>
        <v>1530.75</v>
      </c>
    </row>
    <row r="370" spans="1:4" x14ac:dyDescent="0.2">
      <c r="A370" s="11" t="s">
        <v>1945</v>
      </c>
      <c r="B370" s="11" t="s">
        <v>1348</v>
      </c>
      <c r="C370" s="42">
        <v>6224</v>
      </c>
      <c r="D370" s="40">
        <f t="shared" si="16"/>
        <v>1556</v>
      </c>
    </row>
    <row r="371" spans="1:4" x14ac:dyDescent="0.2">
      <c r="A371" s="11" t="s">
        <v>1139</v>
      </c>
      <c r="B371" s="11" t="s">
        <v>1348</v>
      </c>
      <c r="C371" s="42">
        <v>6224</v>
      </c>
      <c r="D371" s="40">
        <f t="shared" si="16"/>
        <v>1556</v>
      </c>
    </row>
    <row r="372" spans="1:4" x14ac:dyDescent="0.2">
      <c r="A372" s="11" t="s">
        <v>1140</v>
      </c>
      <c r="B372" s="11" t="s">
        <v>1348</v>
      </c>
      <c r="C372" s="42">
        <v>6247</v>
      </c>
      <c r="D372" s="40">
        <f t="shared" si="16"/>
        <v>1561.75</v>
      </c>
    </row>
    <row r="373" spans="1:4" x14ac:dyDescent="0.2">
      <c r="A373" s="11" t="s">
        <v>1143</v>
      </c>
      <c r="B373" s="11" t="s">
        <v>1348</v>
      </c>
      <c r="C373" s="42">
        <v>336</v>
      </c>
      <c r="D373" s="40">
        <f t="shared" si="16"/>
        <v>84</v>
      </c>
    </row>
    <row r="374" spans="1:4" x14ac:dyDescent="0.2">
      <c r="A374" s="11" t="s">
        <v>1954</v>
      </c>
      <c r="B374" s="11" t="s">
        <v>1348</v>
      </c>
      <c r="C374" s="42">
        <v>336</v>
      </c>
      <c r="D374" s="40">
        <f t="shared" si="16"/>
        <v>84</v>
      </c>
    </row>
    <row r="375" spans="1:4" x14ac:dyDescent="0.2">
      <c r="A375" s="11" t="s">
        <v>1149</v>
      </c>
      <c r="B375" s="11" t="s">
        <v>1348</v>
      </c>
      <c r="C375" s="42">
        <v>336</v>
      </c>
      <c r="D375" s="40">
        <f t="shared" si="16"/>
        <v>84</v>
      </c>
    </row>
    <row r="376" spans="1:4" x14ac:dyDescent="0.2">
      <c r="A376" s="11" t="s">
        <v>1144</v>
      </c>
      <c r="B376" s="11" t="s">
        <v>1348</v>
      </c>
      <c r="C376" s="42"/>
      <c r="D376" s="40">
        <f t="shared" si="16"/>
        <v>0</v>
      </c>
    </row>
    <row r="377" spans="1:4" x14ac:dyDescent="0.2">
      <c r="A377" s="11" t="s">
        <v>1145</v>
      </c>
      <c r="B377" s="11" t="s">
        <v>1348</v>
      </c>
      <c r="C377" s="42"/>
      <c r="D377" s="40">
        <f t="shared" si="16"/>
        <v>0</v>
      </c>
    </row>
    <row r="378" spans="1:4" x14ac:dyDescent="0.2">
      <c r="A378" s="11" t="s">
        <v>1141</v>
      </c>
      <c r="B378" s="11" t="s">
        <v>1348</v>
      </c>
      <c r="C378" s="42">
        <v>7252</v>
      </c>
      <c r="D378" s="40">
        <f t="shared" si="16"/>
        <v>1813</v>
      </c>
    </row>
    <row r="379" spans="1:4" x14ac:dyDescent="0.2">
      <c r="A379" s="11" t="s">
        <v>1142</v>
      </c>
      <c r="B379" s="11" t="s">
        <v>1348</v>
      </c>
      <c r="C379" s="42">
        <v>8560</v>
      </c>
      <c r="D379" s="40">
        <f t="shared" si="16"/>
        <v>2140</v>
      </c>
    </row>
    <row r="380" spans="1:4" x14ac:dyDescent="0.2">
      <c r="A380" s="11" t="s">
        <v>1146</v>
      </c>
      <c r="B380" s="11" t="s">
        <v>1348</v>
      </c>
      <c r="C380" s="42">
        <v>11846</v>
      </c>
      <c r="D380" s="40">
        <f t="shared" si="16"/>
        <v>2961.5</v>
      </c>
    </row>
    <row r="381" spans="1:4" x14ac:dyDescent="0.2">
      <c r="A381" s="11" t="s">
        <v>1147</v>
      </c>
      <c r="B381" s="11" t="s">
        <v>1348</v>
      </c>
      <c r="C381" s="42">
        <v>12266</v>
      </c>
      <c r="D381" s="40">
        <f t="shared" si="16"/>
        <v>3066.5</v>
      </c>
    </row>
    <row r="382" spans="1:4" x14ac:dyDescent="0.2">
      <c r="A382" s="11" t="s">
        <v>1148</v>
      </c>
      <c r="B382" s="11" t="s">
        <v>1348</v>
      </c>
      <c r="C382" s="42">
        <v>12570</v>
      </c>
      <c r="D382" s="40">
        <f t="shared" si="16"/>
        <v>3142.5</v>
      </c>
    </row>
    <row r="383" spans="1:4" x14ac:dyDescent="0.2">
      <c r="A383" s="11" t="s">
        <v>1150</v>
      </c>
      <c r="B383" s="11" t="s">
        <v>1348</v>
      </c>
      <c r="C383" s="42">
        <v>14848</v>
      </c>
      <c r="D383" s="40">
        <f t="shared" si="16"/>
        <v>3712</v>
      </c>
    </row>
    <row r="384" spans="1:4" x14ac:dyDescent="0.2">
      <c r="A384" s="11" t="s">
        <v>1151</v>
      </c>
      <c r="B384" s="11" t="s">
        <v>1348</v>
      </c>
      <c r="C384" s="42">
        <v>14848</v>
      </c>
      <c r="D384" s="40">
        <f t="shared" si="16"/>
        <v>3712</v>
      </c>
    </row>
    <row r="385" spans="1:4" x14ac:dyDescent="0.2">
      <c r="A385" s="11" t="s">
        <v>1939</v>
      </c>
      <c r="B385" s="11" t="s">
        <v>1348</v>
      </c>
      <c r="C385" s="42">
        <v>430</v>
      </c>
      <c r="D385" s="40">
        <f t="shared" si="16"/>
        <v>107.5</v>
      </c>
    </row>
    <row r="386" spans="1:4" x14ac:dyDescent="0.2">
      <c r="A386" s="11" t="s">
        <v>1152</v>
      </c>
      <c r="B386" s="11" t="s">
        <v>1348</v>
      </c>
      <c r="C386" s="42">
        <v>430</v>
      </c>
      <c r="D386" s="40">
        <f t="shared" si="16"/>
        <v>107.5</v>
      </c>
    </row>
    <row r="387" spans="1:4" x14ac:dyDescent="0.2">
      <c r="A387" s="11" t="s">
        <v>1154</v>
      </c>
      <c r="B387" s="11" t="s">
        <v>1348</v>
      </c>
      <c r="C387" s="42">
        <v>441</v>
      </c>
      <c r="D387" s="40">
        <f t="shared" si="16"/>
        <v>110.25</v>
      </c>
    </row>
    <row r="388" spans="1:4" x14ac:dyDescent="0.2">
      <c r="A388" s="11" t="s">
        <v>1155</v>
      </c>
      <c r="B388" s="11" t="s">
        <v>1348</v>
      </c>
      <c r="C388" s="42">
        <v>441</v>
      </c>
      <c r="D388" s="40">
        <f t="shared" si="16"/>
        <v>110.25</v>
      </c>
    </row>
    <row r="389" spans="1:4" x14ac:dyDescent="0.2">
      <c r="A389" s="11" t="s">
        <v>1156</v>
      </c>
      <c r="B389" s="11" t="s">
        <v>1348</v>
      </c>
      <c r="C389" s="42">
        <v>441</v>
      </c>
      <c r="D389" s="40">
        <f t="shared" si="16"/>
        <v>110.25</v>
      </c>
    </row>
    <row r="390" spans="1:4" x14ac:dyDescent="0.2">
      <c r="A390" s="11" t="s">
        <v>1153</v>
      </c>
      <c r="B390" s="11" t="s">
        <v>1348</v>
      </c>
      <c r="C390" s="42">
        <v>20684</v>
      </c>
      <c r="D390" s="40">
        <f t="shared" si="16"/>
        <v>5171</v>
      </c>
    </row>
    <row r="391" spans="1:4" x14ac:dyDescent="0.2">
      <c r="A391" s="11" t="s">
        <v>1953</v>
      </c>
      <c r="B391" s="11" t="s">
        <v>1348</v>
      </c>
      <c r="C391" s="42">
        <v>430</v>
      </c>
      <c r="D391" s="40">
        <f t="shared" si="16"/>
        <v>107.5</v>
      </c>
    </row>
    <row r="392" spans="1:4" x14ac:dyDescent="0.2">
      <c r="A392" s="11" t="s">
        <v>1941</v>
      </c>
      <c r="B392" s="11" t="s">
        <v>1348</v>
      </c>
      <c r="C392" s="42">
        <v>441</v>
      </c>
      <c r="D392" s="40">
        <f t="shared" si="16"/>
        <v>110.25</v>
      </c>
    </row>
    <row r="393" spans="1:4" x14ac:dyDescent="0.2">
      <c r="A393" s="11" t="s">
        <v>1157</v>
      </c>
      <c r="B393" s="11" t="s">
        <v>1348</v>
      </c>
      <c r="C393" s="42">
        <v>45831</v>
      </c>
      <c r="D393" s="40">
        <f t="shared" si="16"/>
        <v>11457.75</v>
      </c>
    </row>
    <row r="394" spans="1:4" x14ac:dyDescent="0.2">
      <c r="A394" s="11" t="s">
        <v>1158</v>
      </c>
      <c r="B394" s="11" t="s">
        <v>1348</v>
      </c>
      <c r="C394" s="42">
        <v>430</v>
      </c>
      <c r="D394" s="40">
        <f t="shared" si="16"/>
        <v>107.5</v>
      </c>
    </row>
    <row r="395" spans="1:4" x14ac:dyDescent="0.2">
      <c r="A395" s="11" t="s">
        <v>1160</v>
      </c>
      <c r="B395" s="11" t="s">
        <v>1348</v>
      </c>
      <c r="C395" s="42">
        <v>490</v>
      </c>
      <c r="D395" s="40">
        <f t="shared" si="16"/>
        <v>122.5</v>
      </c>
    </row>
    <row r="396" spans="1:4" x14ac:dyDescent="0.2">
      <c r="A396" s="11" t="s">
        <v>1159</v>
      </c>
      <c r="B396" s="11" t="s">
        <v>1348</v>
      </c>
      <c r="C396" s="42">
        <v>490</v>
      </c>
      <c r="D396" s="40">
        <f t="shared" si="16"/>
        <v>122.5</v>
      </c>
    </row>
    <row r="397" spans="1:4" x14ac:dyDescent="0.2">
      <c r="A397" s="11" t="s">
        <v>1162</v>
      </c>
      <c r="B397" s="11" t="s">
        <v>1348</v>
      </c>
      <c r="C397" s="42">
        <v>490</v>
      </c>
      <c r="D397" s="40">
        <f t="shared" si="16"/>
        <v>122.5</v>
      </c>
    </row>
    <row r="398" spans="1:4" x14ac:dyDescent="0.2">
      <c r="A398" s="11" t="s">
        <v>1161</v>
      </c>
      <c r="B398" s="11" t="s">
        <v>1348</v>
      </c>
      <c r="C398" s="42">
        <v>490</v>
      </c>
      <c r="D398" s="40">
        <f t="shared" si="16"/>
        <v>122.5</v>
      </c>
    </row>
    <row r="399" spans="1:4" x14ac:dyDescent="0.2">
      <c r="A399" s="11" t="s">
        <v>1943</v>
      </c>
      <c r="B399" s="11" t="s">
        <v>1348</v>
      </c>
      <c r="C399" s="42">
        <v>502</v>
      </c>
      <c r="D399" s="40">
        <f t="shared" si="16"/>
        <v>125.5</v>
      </c>
    </row>
    <row r="400" spans="1:4" x14ac:dyDescent="0.2">
      <c r="A400" s="11" t="s">
        <v>1163</v>
      </c>
      <c r="B400" s="11" t="s">
        <v>1348</v>
      </c>
      <c r="C400" s="42">
        <v>498</v>
      </c>
      <c r="D400" s="40">
        <f t="shared" si="16"/>
        <v>124.5</v>
      </c>
    </row>
    <row r="401" spans="1:4" x14ac:dyDescent="0.2">
      <c r="A401" s="11" t="s">
        <v>1163</v>
      </c>
      <c r="B401" s="11" t="s">
        <v>1957</v>
      </c>
      <c r="C401" s="42">
        <v>498</v>
      </c>
      <c r="D401" s="40">
        <f t="shared" si="16"/>
        <v>124.5</v>
      </c>
    </row>
    <row r="402" spans="1:4" x14ac:dyDescent="0.2">
      <c r="A402" s="11" t="s">
        <v>1165</v>
      </c>
      <c r="B402" s="11" t="s">
        <v>1348</v>
      </c>
      <c r="C402" s="42">
        <v>498</v>
      </c>
      <c r="D402" s="40">
        <f t="shared" si="16"/>
        <v>124.5</v>
      </c>
    </row>
    <row r="403" spans="1:4" x14ac:dyDescent="0.2">
      <c r="A403" s="11" t="s">
        <v>1164</v>
      </c>
      <c r="B403" s="11" t="s">
        <v>1348</v>
      </c>
      <c r="C403" s="42">
        <v>498</v>
      </c>
      <c r="D403" s="40">
        <f t="shared" si="16"/>
        <v>124.5</v>
      </c>
    </row>
    <row r="404" spans="1:4" x14ac:dyDescent="0.2">
      <c r="A404" s="11" t="s">
        <v>1944</v>
      </c>
      <c r="B404" s="11" t="s">
        <v>1348</v>
      </c>
      <c r="C404" s="42">
        <v>498</v>
      </c>
      <c r="D404" s="40">
        <f t="shared" si="16"/>
        <v>124.5</v>
      </c>
    </row>
    <row r="405" spans="1:4" x14ac:dyDescent="0.2">
      <c r="A405" s="11" t="s">
        <v>1166</v>
      </c>
      <c r="B405" s="11" t="s">
        <v>1348</v>
      </c>
      <c r="C405" s="42">
        <v>498</v>
      </c>
      <c r="D405" s="40">
        <f t="shared" si="16"/>
        <v>124.5</v>
      </c>
    </row>
    <row r="406" spans="1:4" x14ac:dyDescent="0.2">
      <c r="A406" s="11" t="s">
        <v>1946</v>
      </c>
      <c r="B406" s="11" t="s">
        <v>1348</v>
      </c>
      <c r="C406" s="42">
        <v>762</v>
      </c>
      <c r="D406" s="40">
        <f t="shared" ref="D406:D408" si="17">C406*0.25</f>
        <v>190.5</v>
      </c>
    </row>
    <row r="407" spans="1:4" x14ac:dyDescent="0.2">
      <c r="A407" s="11" t="s">
        <v>1167</v>
      </c>
      <c r="B407" s="11" t="s">
        <v>1348</v>
      </c>
      <c r="C407" s="42">
        <v>818</v>
      </c>
      <c r="D407" s="40">
        <f t="shared" si="17"/>
        <v>204.5</v>
      </c>
    </row>
    <row r="408" spans="1:4" x14ac:dyDescent="0.2">
      <c r="A408" s="11" t="s">
        <v>1947</v>
      </c>
      <c r="B408" s="11" t="s">
        <v>1348</v>
      </c>
      <c r="C408" s="42">
        <v>818</v>
      </c>
      <c r="D408" s="40">
        <f t="shared" si="17"/>
        <v>204.5</v>
      </c>
    </row>
    <row r="410" spans="1:4" s="46" customFormat="1" x14ac:dyDescent="0.2">
      <c r="A410" s="54" t="s">
        <v>1168</v>
      </c>
      <c r="B410" s="54"/>
      <c r="D410" s="47"/>
    </row>
    <row r="411" spans="1:4" x14ac:dyDescent="0.2">
      <c r="A411" s="9" t="s">
        <v>2161</v>
      </c>
      <c r="B411" s="9" t="s">
        <v>1257</v>
      </c>
      <c r="C411" s="43" t="s">
        <v>1986</v>
      </c>
      <c r="D411" s="39" t="s">
        <v>1987</v>
      </c>
    </row>
    <row r="412" spans="1:4" x14ac:dyDescent="0.2">
      <c r="A412" s="11" t="s">
        <v>1996</v>
      </c>
      <c r="B412" s="11" t="s">
        <v>1348</v>
      </c>
      <c r="C412" s="42">
        <v>1575</v>
      </c>
      <c r="D412" s="40">
        <f>C412*0.45</f>
        <v>708.75</v>
      </c>
    </row>
    <row r="413" spans="1:4" x14ac:dyDescent="0.2">
      <c r="A413" s="11" t="s">
        <v>1169</v>
      </c>
      <c r="B413" s="11" t="s">
        <v>1348</v>
      </c>
      <c r="C413" s="42">
        <v>2913</v>
      </c>
      <c r="D413" s="40">
        <f t="shared" ref="D413:D476" si="18">C413*0.45</f>
        <v>1310.8500000000001</v>
      </c>
    </row>
    <row r="414" spans="1:4" x14ac:dyDescent="0.2">
      <c r="A414" s="11" t="s">
        <v>1170</v>
      </c>
      <c r="B414" s="11" t="s">
        <v>1348</v>
      </c>
      <c r="C414" s="42"/>
      <c r="D414" s="40">
        <f t="shared" si="18"/>
        <v>0</v>
      </c>
    </row>
    <row r="415" spans="1:4" x14ac:dyDescent="0.2">
      <c r="A415" s="11" t="s">
        <v>1171</v>
      </c>
      <c r="B415" s="11" t="s">
        <v>1348</v>
      </c>
      <c r="C415" s="42">
        <v>2010</v>
      </c>
      <c r="D415" s="40">
        <f t="shared" si="18"/>
        <v>904.5</v>
      </c>
    </row>
    <row r="416" spans="1:4" x14ac:dyDescent="0.2">
      <c r="A416" s="11" t="s">
        <v>1172</v>
      </c>
      <c r="B416" s="11" t="s">
        <v>1348</v>
      </c>
      <c r="C416" s="42">
        <v>2010</v>
      </c>
      <c r="D416" s="40">
        <f t="shared" si="18"/>
        <v>904.5</v>
      </c>
    </row>
    <row r="417" spans="1:4" x14ac:dyDescent="0.2">
      <c r="A417" s="11" t="s">
        <v>1173</v>
      </c>
      <c r="B417" s="11" t="s">
        <v>1348</v>
      </c>
      <c r="C417" s="42">
        <v>2662</v>
      </c>
      <c r="D417" s="40">
        <f t="shared" si="18"/>
        <v>1197.9000000000001</v>
      </c>
    </row>
    <row r="418" spans="1:4" x14ac:dyDescent="0.2">
      <c r="A418" s="11" t="s">
        <v>1977</v>
      </c>
      <c r="B418" s="11" t="s">
        <v>1348</v>
      </c>
      <c r="C418" s="42">
        <v>4671</v>
      </c>
      <c r="D418" s="40">
        <f t="shared" si="18"/>
        <v>2101.9500000000003</v>
      </c>
    </row>
    <row r="419" spans="1:4" x14ac:dyDescent="0.2">
      <c r="A419" s="11" t="s">
        <v>1965</v>
      </c>
      <c r="B419" s="11" t="s">
        <v>1348</v>
      </c>
      <c r="C419" s="42">
        <v>3819</v>
      </c>
      <c r="D419" s="40">
        <f t="shared" si="18"/>
        <v>1718.55</v>
      </c>
    </row>
    <row r="420" spans="1:4" x14ac:dyDescent="0.2">
      <c r="A420" s="11" t="s">
        <v>1174</v>
      </c>
      <c r="B420" s="11" t="s">
        <v>1348</v>
      </c>
      <c r="C420" s="42">
        <v>2526</v>
      </c>
      <c r="D420" s="40">
        <f t="shared" si="18"/>
        <v>1136.7</v>
      </c>
    </row>
    <row r="421" spans="1:4" x14ac:dyDescent="0.2">
      <c r="A421" s="11" t="s">
        <v>1175</v>
      </c>
      <c r="B421" s="11" t="s">
        <v>1348</v>
      </c>
      <c r="C421" s="42">
        <v>6165</v>
      </c>
      <c r="D421" s="40">
        <f t="shared" si="18"/>
        <v>2774.25</v>
      </c>
    </row>
    <row r="422" spans="1:4" x14ac:dyDescent="0.2">
      <c r="A422" s="11" t="s">
        <v>1176</v>
      </c>
      <c r="B422" s="11" t="s">
        <v>1348</v>
      </c>
      <c r="C422" s="42">
        <v>2662</v>
      </c>
      <c r="D422" s="40">
        <f t="shared" si="18"/>
        <v>1197.9000000000001</v>
      </c>
    </row>
    <row r="423" spans="1:4" x14ac:dyDescent="0.2">
      <c r="A423" s="11" t="s">
        <v>1973</v>
      </c>
      <c r="B423" s="11" t="s">
        <v>1348</v>
      </c>
      <c r="C423" s="42">
        <v>2974</v>
      </c>
      <c r="D423" s="40">
        <f t="shared" si="18"/>
        <v>1338.3</v>
      </c>
    </row>
    <row r="424" spans="1:4" x14ac:dyDescent="0.2">
      <c r="A424" s="11" t="s">
        <v>1177</v>
      </c>
      <c r="B424" s="11" t="s">
        <v>1348</v>
      </c>
      <c r="C424" s="42">
        <v>3937</v>
      </c>
      <c r="D424" s="40">
        <f t="shared" si="18"/>
        <v>1771.65</v>
      </c>
    </row>
    <row r="425" spans="1:4" x14ac:dyDescent="0.2">
      <c r="A425" s="11" t="s">
        <v>1178</v>
      </c>
      <c r="B425" s="11" t="s">
        <v>1348</v>
      </c>
      <c r="C425" s="42">
        <v>2662</v>
      </c>
      <c r="D425" s="40">
        <f t="shared" si="18"/>
        <v>1197.9000000000001</v>
      </c>
    </row>
    <row r="426" spans="1:4" x14ac:dyDescent="0.2">
      <c r="A426" s="11" t="s">
        <v>1179</v>
      </c>
      <c r="B426" s="11" t="s">
        <v>1348</v>
      </c>
      <c r="C426" s="42">
        <v>3528</v>
      </c>
      <c r="D426" s="40">
        <f t="shared" si="18"/>
        <v>1587.6000000000001</v>
      </c>
    </row>
    <row r="427" spans="1:4" x14ac:dyDescent="0.2">
      <c r="A427" s="11" t="s">
        <v>1180</v>
      </c>
      <c r="B427" s="11" t="s">
        <v>1348</v>
      </c>
      <c r="C427" s="42">
        <v>2662</v>
      </c>
      <c r="D427" s="40">
        <f t="shared" si="18"/>
        <v>1197.9000000000001</v>
      </c>
    </row>
    <row r="428" spans="1:4" x14ac:dyDescent="0.2">
      <c r="A428" s="11" t="s">
        <v>1181</v>
      </c>
      <c r="B428" s="11" t="s">
        <v>1348</v>
      </c>
      <c r="C428" s="42">
        <v>4712</v>
      </c>
      <c r="D428" s="40">
        <f t="shared" si="18"/>
        <v>2120.4</v>
      </c>
    </row>
    <row r="429" spans="1:4" x14ac:dyDescent="0.2">
      <c r="A429" s="11" t="s">
        <v>1182</v>
      </c>
      <c r="B429" s="11" t="s">
        <v>1348</v>
      </c>
      <c r="C429" s="42">
        <v>3035</v>
      </c>
      <c r="D429" s="40">
        <f t="shared" si="18"/>
        <v>1365.75</v>
      </c>
    </row>
    <row r="430" spans="1:4" x14ac:dyDescent="0.2">
      <c r="A430" s="11" t="s">
        <v>1183</v>
      </c>
      <c r="B430" s="11" t="s">
        <v>1348</v>
      </c>
      <c r="C430" s="42">
        <v>3641</v>
      </c>
      <c r="D430" s="40">
        <f t="shared" si="18"/>
        <v>1638.45</v>
      </c>
    </row>
    <row r="431" spans="1:4" x14ac:dyDescent="0.2">
      <c r="A431" s="11" t="s">
        <v>1184</v>
      </c>
      <c r="B431" s="11" t="s">
        <v>1348</v>
      </c>
      <c r="C431" s="42"/>
      <c r="D431" s="40">
        <f t="shared" si="18"/>
        <v>0</v>
      </c>
    </row>
    <row r="432" spans="1:4" x14ac:dyDescent="0.2">
      <c r="A432" s="11" t="s">
        <v>1978</v>
      </c>
      <c r="B432" s="11" t="s">
        <v>1348</v>
      </c>
      <c r="C432" s="42">
        <v>3788</v>
      </c>
      <c r="D432" s="40">
        <f t="shared" si="18"/>
        <v>1704.6000000000001</v>
      </c>
    </row>
    <row r="433" spans="1:4" x14ac:dyDescent="0.2">
      <c r="A433" s="11" t="s">
        <v>1185</v>
      </c>
      <c r="B433" s="11" t="s">
        <v>1348</v>
      </c>
      <c r="C433" s="42">
        <v>3788</v>
      </c>
      <c r="D433" s="40">
        <f t="shared" si="18"/>
        <v>1704.6000000000001</v>
      </c>
    </row>
    <row r="434" spans="1:4" x14ac:dyDescent="0.2">
      <c r="A434" s="11" t="s">
        <v>1186</v>
      </c>
      <c r="B434" s="11" t="s">
        <v>1348</v>
      </c>
      <c r="C434" s="42">
        <v>6311</v>
      </c>
      <c r="D434" s="40">
        <f t="shared" si="18"/>
        <v>2839.9500000000003</v>
      </c>
    </row>
    <row r="435" spans="1:4" x14ac:dyDescent="0.2">
      <c r="A435" s="11" t="s">
        <v>1974</v>
      </c>
      <c r="B435" s="11" t="s">
        <v>1348</v>
      </c>
      <c r="C435" s="42">
        <v>3788</v>
      </c>
      <c r="D435" s="40">
        <f t="shared" si="18"/>
        <v>1704.6000000000001</v>
      </c>
    </row>
    <row r="436" spans="1:4" x14ac:dyDescent="0.2">
      <c r="A436" s="11" t="s">
        <v>1187</v>
      </c>
      <c r="B436" s="11" t="s">
        <v>1348</v>
      </c>
      <c r="C436" s="42">
        <v>3871</v>
      </c>
      <c r="D436" s="40">
        <f t="shared" si="18"/>
        <v>1741.95</v>
      </c>
    </row>
    <row r="437" spans="1:4" x14ac:dyDescent="0.2">
      <c r="A437" s="11" t="s">
        <v>1188</v>
      </c>
      <c r="B437" s="11" t="s">
        <v>1348</v>
      </c>
      <c r="C437" s="42">
        <v>13366</v>
      </c>
      <c r="D437" s="40">
        <f t="shared" si="18"/>
        <v>6014.7</v>
      </c>
    </row>
    <row r="438" spans="1:4" x14ac:dyDescent="0.2">
      <c r="A438" s="11" t="s">
        <v>1976</v>
      </c>
      <c r="B438" s="11" t="s">
        <v>1348</v>
      </c>
      <c r="C438" s="42">
        <v>4061</v>
      </c>
      <c r="D438" s="40">
        <f t="shared" si="18"/>
        <v>1827.45</v>
      </c>
    </row>
    <row r="439" spans="1:4" x14ac:dyDescent="0.2">
      <c r="A439" s="11" t="s">
        <v>1189</v>
      </c>
      <c r="B439" s="11" t="s">
        <v>1348</v>
      </c>
      <c r="C439" s="42">
        <v>4133</v>
      </c>
      <c r="D439" s="40">
        <f t="shared" si="18"/>
        <v>1859.8500000000001</v>
      </c>
    </row>
    <row r="440" spans="1:4" x14ac:dyDescent="0.2">
      <c r="A440" s="11" t="s">
        <v>1190</v>
      </c>
      <c r="B440" s="11" t="s">
        <v>1348</v>
      </c>
      <c r="C440" s="42">
        <v>4133</v>
      </c>
      <c r="D440" s="40">
        <f t="shared" si="18"/>
        <v>1859.8500000000001</v>
      </c>
    </row>
    <row r="441" spans="1:4" x14ac:dyDescent="0.2">
      <c r="A441" s="11" t="s">
        <v>1968</v>
      </c>
      <c r="B441" s="11" t="s">
        <v>1348</v>
      </c>
      <c r="C441" s="42">
        <v>5233</v>
      </c>
      <c r="D441" s="40">
        <f t="shared" si="18"/>
        <v>2354.85</v>
      </c>
    </row>
    <row r="442" spans="1:4" x14ac:dyDescent="0.2">
      <c r="A442" s="11" t="s">
        <v>1191</v>
      </c>
      <c r="B442" s="11" t="s">
        <v>1348</v>
      </c>
      <c r="C442" s="42">
        <v>4220</v>
      </c>
      <c r="D442" s="40">
        <f t="shared" si="18"/>
        <v>1899</v>
      </c>
    </row>
    <row r="443" spans="1:4" x14ac:dyDescent="0.2">
      <c r="A443" s="11" t="s">
        <v>1192</v>
      </c>
      <c r="B443" s="11" t="s">
        <v>1348</v>
      </c>
      <c r="C443" s="42">
        <v>4220</v>
      </c>
      <c r="D443" s="40">
        <f t="shared" si="18"/>
        <v>1899</v>
      </c>
    </row>
    <row r="444" spans="1:4" x14ac:dyDescent="0.2">
      <c r="A444" s="11" t="s">
        <v>1193</v>
      </c>
      <c r="B444" s="11" t="s">
        <v>1348</v>
      </c>
      <c r="C444" s="42">
        <v>4666</v>
      </c>
      <c r="D444" s="40">
        <f t="shared" si="18"/>
        <v>2099.7000000000003</v>
      </c>
    </row>
    <row r="445" spans="1:4" x14ac:dyDescent="0.2">
      <c r="A445" s="11" t="s">
        <v>1194</v>
      </c>
      <c r="B445" s="11" t="s">
        <v>1348</v>
      </c>
      <c r="C445" s="42">
        <v>4666</v>
      </c>
      <c r="D445" s="40">
        <f t="shared" si="18"/>
        <v>2099.7000000000003</v>
      </c>
    </row>
    <row r="446" spans="1:4" x14ac:dyDescent="0.2">
      <c r="A446" s="11" t="s">
        <v>1195</v>
      </c>
      <c r="B446" s="11" t="s">
        <v>1348</v>
      </c>
      <c r="C446" s="42">
        <v>4871</v>
      </c>
      <c r="D446" s="40">
        <f t="shared" si="18"/>
        <v>2191.9500000000003</v>
      </c>
    </row>
    <row r="447" spans="1:4" x14ac:dyDescent="0.2">
      <c r="A447" s="11" t="s">
        <v>1964</v>
      </c>
      <c r="B447" s="11" t="s">
        <v>1348</v>
      </c>
      <c r="C447" s="42">
        <v>7623</v>
      </c>
      <c r="D447" s="40">
        <f t="shared" si="18"/>
        <v>3430.35</v>
      </c>
    </row>
    <row r="448" spans="1:4" x14ac:dyDescent="0.2">
      <c r="A448" s="11" t="s">
        <v>1196</v>
      </c>
      <c r="B448" s="11" t="s">
        <v>1348</v>
      </c>
      <c r="C448" s="42">
        <v>6487</v>
      </c>
      <c r="D448" s="40">
        <f t="shared" si="18"/>
        <v>2919.15</v>
      </c>
    </row>
    <row r="449" spans="1:4" x14ac:dyDescent="0.2">
      <c r="A449" s="11" t="s">
        <v>1975</v>
      </c>
      <c r="B449" s="11" t="s">
        <v>1348</v>
      </c>
      <c r="C449" s="42">
        <v>8208</v>
      </c>
      <c r="D449" s="40">
        <f t="shared" si="18"/>
        <v>3693.6</v>
      </c>
    </row>
    <row r="450" spans="1:4" x14ac:dyDescent="0.2">
      <c r="A450" s="11" t="s">
        <v>1972</v>
      </c>
      <c r="B450" s="11" t="s">
        <v>1348</v>
      </c>
      <c r="C450" s="42"/>
      <c r="D450" s="40">
        <f t="shared" si="18"/>
        <v>0</v>
      </c>
    </row>
    <row r="451" spans="1:4" x14ac:dyDescent="0.2">
      <c r="A451" s="11" t="s">
        <v>1963</v>
      </c>
      <c r="B451" s="11" t="s">
        <v>1348</v>
      </c>
      <c r="C451" s="42">
        <v>12511</v>
      </c>
      <c r="D451" s="40">
        <f t="shared" si="18"/>
        <v>5629.95</v>
      </c>
    </row>
    <row r="452" spans="1:4" x14ac:dyDescent="0.2">
      <c r="A452" s="11" t="s">
        <v>1197</v>
      </c>
      <c r="B452" s="11" t="s">
        <v>1348</v>
      </c>
      <c r="C452" s="42">
        <v>21706</v>
      </c>
      <c r="D452" s="40">
        <f t="shared" si="18"/>
        <v>9767.7000000000007</v>
      </c>
    </row>
    <row r="453" spans="1:4" x14ac:dyDescent="0.2">
      <c r="A453" s="11" t="s">
        <v>1198</v>
      </c>
      <c r="B453" s="11" t="s">
        <v>1348</v>
      </c>
      <c r="C453" s="42">
        <v>1961</v>
      </c>
      <c r="D453" s="40">
        <f t="shared" si="18"/>
        <v>882.45</v>
      </c>
    </row>
    <row r="454" spans="1:4" x14ac:dyDescent="0.2">
      <c r="A454" s="11" t="s">
        <v>1199</v>
      </c>
      <c r="B454" s="11" t="s">
        <v>1348</v>
      </c>
      <c r="C454" s="42">
        <v>2524</v>
      </c>
      <c r="D454" s="40">
        <f t="shared" si="18"/>
        <v>1135.8</v>
      </c>
    </row>
    <row r="455" spans="1:4" x14ac:dyDescent="0.2">
      <c r="A455" s="11" t="s">
        <v>1979</v>
      </c>
      <c r="B455" s="11" t="s">
        <v>1348</v>
      </c>
      <c r="C455" s="42">
        <v>2524</v>
      </c>
      <c r="D455" s="40">
        <f t="shared" si="18"/>
        <v>1135.8</v>
      </c>
    </row>
    <row r="456" spans="1:4" x14ac:dyDescent="0.2">
      <c r="A456" s="11" t="s">
        <v>1201</v>
      </c>
      <c r="B456" s="11" t="s">
        <v>1348</v>
      </c>
      <c r="C456" s="42">
        <v>1506</v>
      </c>
      <c r="D456" s="40">
        <f t="shared" si="18"/>
        <v>677.7</v>
      </c>
    </row>
    <row r="457" spans="1:4" x14ac:dyDescent="0.2">
      <c r="A457" s="11" t="s">
        <v>1200</v>
      </c>
      <c r="B457" s="11" t="s">
        <v>1348</v>
      </c>
      <c r="C457" s="42">
        <v>1506</v>
      </c>
      <c r="D457" s="40">
        <f t="shared" si="18"/>
        <v>677.7</v>
      </c>
    </row>
    <row r="458" spans="1:4" x14ac:dyDescent="0.2">
      <c r="A458" s="11" t="s">
        <v>1202</v>
      </c>
      <c r="B458" s="11" t="s">
        <v>1348</v>
      </c>
      <c r="C458" s="42">
        <v>1544</v>
      </c>
      <c r="D458" s="40">
        <f t="shared" si="18"/>
        <v>694.80000000000007</v>
      </c>
    </row>
    <row r="459" spans="1:4" x14ac:dyDescent="0.2">
      <c r="A459" s="11" t="s">
        <v>1203</v>
      </c>
      <c r="B459" s="11" t="s">
        <v>1348</v>
      </c>
      <c r="C459" s="42">
        <v>1771</v>
      </c>
      <c r="D459" s="40">
        <f t="shared" si="18"/>
        <v>796.95</v>
      </c>
    </row>
    <row r="460" spans="1:4" x14ac:dyDescent="0.2">
      <c r="A460" s="11" t="s">
        <v>1204</v>
      </c>
      <c r="B460" s="11" t="s">
        <v>1348</v>
      </c>
      <c r="C460" s="42">
        <v>1544</v>
      </c>
      <c r="D460" s="40">
        <f t="shared" si="18"/>
        <v>694.80000000000007</v>
      </c>
    </row>
    <row r="461" spans="1:4" x14ac:dyDescent="0.2">
      <c r="A461" s="11" t="s">
        <v>1980</v>
      </c>
      <c r="B461" s="11" t="s">
        <v>1348</v>
      </c>
      <c r="C461" s="42">
        <v>2056</v>
      </c>
      <c r="D461" s="40">
        <f t="shared" si="18"/>
        <v>925.2</v>
      </c>
    </row>
    <row r="462" spans="1:4" x14ac:dyDescent="0.2">
      <c r="A462" s="11" t="s">
        <v>1981</v>
      </c>
      <c r="B462" s="11" t="s">
        <v>1348</v>
      </c>
      <c r="C462" s="42">
        <v>2988</v>
      </c>
      <c r="D462" s="40">
        <f t="shared" si="18"/>
        <v>1344.6000000000001</v>
      </c>
    </row>
    <row r="463" spans="1:4" x14ac:dyDescent="0.2">
      <c r="A463" s="11" t="s">
        <v>1205</v>
      </c>
      <c r="B463" s="11" t="s">
        <v>1348</v>
      </c>
      <c r="C463" s="42">
        <v>2988</v>
      </c>
      <c r="D463" s="40">
        <f t="shared" si="18"/>
        <v>1344.6000000000001</v>
      </c>
    </row>
    <row r="464" spans="1:4" x14ac:dyDescent="0.2">
      <c r="A464" s="11" t="s">
        <v>1206</v>
      </c>
      <c r="B464" s="11" t="s">
        <v>1348</v>
      </c>
      <c r="C464" s="42">
        <v>2078</v>
      </c>
      <c r="D464" s="40">
        <f t="shared" si="18"/>
        <v>935.1</v>
      </c>
    </row>
    <row r="465" spans="1:4" x14ac:dyDescent="0.2">
      <c r="A465" s="11" t="s">
        <v>1207</v>
      </c>
      <c r="B465" s="11" t="s">
        <v>1348</v>
      </c>
      <c r="C465" s="42">
        <v>1783</v>
      </c>
      <c r="D465" s="40">
        <f t="shared" si="18"/>
        <v>802.35</v>
      </c>
    </row>
    <row r="466" spans="1:4" x14ac:dyDescent="0.2">
      <c r="A466" s="11" t="s">
        <v>1208</v>
      </c>
      <c r="B466" s="11" t="s">
        <v>1348</v>
      </c>
      <c r="C466" s="42">
        <v>3246</v>
      </c>
      <c r="D466" s="40">
        <f t="shared" si="18"/>
        <v>1460.7</v>
      </c>
    </row>
    <row r="467" spans="1:4" x14ac:dyDescent="0.2">
      <c r="A467" s="11" t="s">
        <v>1966</v>
      </c>
      <c r="B467" s="11" t="s">
        <v>1348</v>
      </c>
      <c r="C467" s="42">
        <v>2841</v>
      </c>
      <c r="D467" s="40">
        <f t="shared" si="18"/>
        <v>1278.45</v>
      </c>
    </row>
    <row r="468" spans="1:4" x14ac:dyDescent="0.2">
      <c r="A468" s="11" t="s">
        <v>1982</v>
      </c>
      <c r="B468" s="11" t="s">
        <v>1348</v>
      </c>
      <c r="C468" s="42">
        <v>2974</v>
      </c>
      <c r="D468" s="40">
        <f t="shared" si="18"/>
        <v>1338.3</v>
      </c>
    </row>
    <row r="469" spans="1:4" x14ac:dyDescent="0.2">
      <c r="A469" s="11" t="s">
        <v>1983</v>
      </c>
      <c r="B469" s="11" t="s">
        <v>1348</v>
      </c>
      <c r="C469" s="42">
        <v>2581</v>
      </c>
      <c r="D469" s="40">
        <f t="shared" si="18"/>
        <v>1161.45</v>
      </c>
    </row>
    <row r="470" spans="1:4" x14ac:dyDescent="0.2">
      <c r="A470" s="11" t="s">
        <v>1209</v>
      </c>
      <c r="B470" s="11" t="s">
        <v>1348</v>
      </c>
      <c r="C470" s="42">
        <v>1716</v>
      </c>
      <c r="D470" s="40">
        <f t="shared" si="18"/>
        <v>772.2</v>
      </c>
    </row>
    <row r="471" spans="1:4" x14ac:dyDescent="0.2">
      <c r="A471" s="11" t="s">
        <v>1210</v>
      </c>
      <c r="B471" s="11" t="s">
        <v>1348</v>
      </c>
      <c r="C471" s="42">
        <v>1394</v>
      </c>
      <c r="D471" s="40">
        <f t="shared" si="18"/>
        <v>627.30000000000007</v>
      </c>
    </row>
    <row r="472" spans="1:4" x14ac:dyDescent="0.2">
      <c r="A472" s="11" t="s">
        <v>1211</v>
      </c>
      <c r="B472" s="11" t="s">
        <v>1348</v>
      </c>
      <c r="C472" s="42">
        <v>1394</v>
      </c>
      <c r="D472" s="40">
        <f t="shared" si="18"/>
        <v>627.30000000000007</v>
      </c>
    </row>
    <row r="473" spans="1:4" x14ac:dyDescent="0.2">
      <c r="A473" s="11" t="s">
        <v>1967</v>
      </c>
      <c r="B473" s="11" t="s">
        <v>1348</v>
      </c>
      <c r="C473" s="42">
        <v>4819</v>
      </c>
      <c r="D473" s="40">
        <f t="shared" si="18"/>
        <v>2168.5500000000002</v>
      </c>
    </row>
    <row r="474" spans="1:4" x14ac:dyDescent="0.2">
      <c r="A474" s="11" t="s">
        <v>1212</v>
      </c>
      <c r="B474" s="11" t="s">
        <v>1348</v>
      </c>
      <c r="C474" s="42">
        <v>4819</v>
      </c>
      <c r="D474" s="40">
        <f t="shared" si="18"/>
        <v>2168.5500000000002</v>
      </c>
    </row>
    <row r="475" spans="1:4" x14ac:dyDescent="0.2">
      <c r="A475" s="11" t="s">
        <v>1213</v>
      </c>
      <c r="B475" s="11" t="s">
        <v>1348</v>
      </c>
      <c r="C475" s="42">
        <v>2232</v>
      </c>
      <c r="D475" s="40">
        <f t="shared" si="18"/>
        <v>1004.4</v>
      </c>
    </row>
    <row r="476" spans="1:4" x14ac:dyDescent="0.2">
      <c r="A476" s="11" t="s">
        <v>1214</v>
      </c>
      <c r="B476" s="11" t="s">
        <v>1348</v>
      </c>
      <c r="C476" s="42">
        <v>1394</v>
      </c>
      <c r="D476" s="40">
        <f t="shared" si="18"/>
        <v>627.30000000000007</v>
      </c>
    </row>
    <row r="477" spans="1:4" x14ac:dyDescent="0.2">
      <c r="A477" s="11" t="s">
        <v>1215</v>
      </c>
      <c r="B477" s="11" t="s">
        <v>1348</v>
      </c>
      <c r="C477" s="42">
        <v>3128</v>
      </c>
      <c r="D477" s="40">
        <f t="shared" ref="D477:D490" si="19">C477*0.45</f>
        <v>1407.6000000000001</v>
      </c>
    </row>
    <row r="478" spans="1:4" x14ac:dyDescent="0.2">
      <c r="A478" s="11" t="s">
        <v>1216</v>
      </c>
      <c r="B478" s="11" t="s">
        <v>1348</v>
      </c>
      <c r="C478" s="42">
        <v>4273</v>
      </c>
      <c r="D478" s="40">
        <f t="shared" si="19"/>
        <v>1922.8500000000001</v>
      </c>
    </row>
    <row r="479" spans="1:4" x14ac:dyDescent="0.2">
      <c r="A479" s="11" t="s">
        <v>1969</v>
      </c>
      <c r="B479" s="11" t="s">
        <v>1348</v>
      </c>
      <c r="C479" s="42">
        <v>5361</v>
      </c>
      <c r="D479" s="40">
        <f t="shared" si="19"/>
        <v>2412.4500000000003</v>
      </c>
    </row>
    <row r="480" spans="1:4" x14ac:dyDescent="0.2">
      <c r="A480" s="11" t="s">
        <v>1959</v>
      </c>
      <c r="B480" s="11" t="s">
        <v>1348</v>
      </c>
      <c r="C480" s="42">
        <v>3186</v>
      </c>
      <c r="D480" s="40">
        <f t="shared" si="19"/>
        <v>1433.7</v>
      </c>
    </row>
    <row r="481" spans="1:4" x14ac:dyDescent="0.2">
      <c r="A481" s="11" t="s">
        <v>1984</v>
      </c>
      <c r="B481" s="11" t="s">
        <v>1348</v>
      </c>
      <c r="C481" s="42">
        <v>2101</v>
      </c>
      <c r="D481" s="40">
        <f t="shared" si="19"/>
        <v>945.45</v>
      </c>
    </row>
    <row r="482" spans="1:4" x14ac:dyDescent="0.2">
      <c r="A482" s="11" t="s">
        <v>1960</v>
      </c>
      <c r="B482" s="11" t="s">
        <v>1348</v>
      </c>
      <c r="C482" s="42">
        <v>2367</v>
      </c>
      <c r="D482" s="40">
        <f t="shared" si="19"/>
        <v>1065.1500000000001</v>
      </c>
    </row>
    <row r="483" spans="1:4" x14ac:dyDescent="0.2">
      <c r="A483" s="11" t="s">
        <v>1985</v>
      </c>
      <c r="B483" s="11" t="s">
        <v>1348</v>
      </c>
      <c r="C483" s="42">
        <v>5361</v>
      </c>
      <c r="D483" s="40">
        <f t="shared" si="19"/>
        <v>2412.4500000000003</v>
      </c>
    </row>
    <row r="484" spans="1:4" x14ac:dyDescent="0.2">
      <c r="A484" s="11" t="s">
        <v>1961</v>
      </c>
      <c r="B484" s="11" t="s">
        <v>1348</v>
      </c>
      <c r="C484" s="42">
        <v>3437</v>
      </c>
      <c r="D484" s="40">
        <f t="shared" si="19"/>
        <v>1546.65</v>
      </c>
    </row>
    <row r="485" spans="1:4" x14ac:dyDescent="0.2">
      <c r="A485" s="11" t="s">
        <v>1962</v>
      </c>
      <c r="B485" s="11" t="s">
        <v>1348</v>
      </c>
      <c r="C485" s="42">
        <v>4273</v>
      </c>
      <c r="D485" s="40">
        <f t="shared" si="19"/>
        <v>1922.8500000000001</v>
      </c>
    </row>
    <row r="486" spans="1:4" x14ac:dyDescent="0.2">
      <c r="A486" s="11" t="s">
        <v>1217</v>
      </c>
      <c r="B486" s="11" t="s">
        <v>1348</v>
      </c>
      <c r="C486" s="42">
        <v>4819</v>
      </c>
      <c r="D486" s="40">
        <f t="shared" si="19"/>
        <v>2168.5500000000002</v>
      </c>
    </row>
    <row r="487" spans="1:4" x14ac:dyDescent="0.2">
      <c r="A487" s="11" t="s">
        <v>1218</v>
      </c>
      <c r="B487" s="11" t="s">
        <v>1348</v>
      </c>
      <c r="C487" s="42">
        <v>1903</v>
      </c>
      <c r="D487" s="40">
        <f t="shared" si="19"/>
        <v>856.35</v>
      </c>
    </row>
    <row r="488" spans="1:4" x14ac:dyDescent="0.2">
      <c r="A488" s="11" t="s">
        <v>1219</v>
      </c>
      <c r="B488" s="11" t="s">
        <v>1348</v>
      </c>
      <c r="C488" s="42">
        <v>2132</v>
      </c>
      <c r="D488" s="40">
        <f t="shared" si="19"/>
        <v>959.4</v>
      </c>
    </row>
    <row r="489" spans="1:4" x14ac:dyDescent="0.2">
      <c r="A489" s="11" t="s">
        <v>1970</v>
      </c>
      <c r="B489" s="11" t="s">
        <v>1348</v>
      </c>
      <c r="C489" s="42">
        <v>2495</v>
      </c>
      <c r="D489" s="40">
        <f t="shared" si="19"/>
        <v>1122.75</v>
      </c>
    </row>
    <row r="490" spans="1:4" x14ac:dyDescent="0.2">
      <c r="A490" s="11" t="s">
        <v>1971</v>
      </c>
      <c r="B490" s="11" t="s">
        <v>1348</v>
      </c>
      <c r="C490" s="42">
        <v>3355</v>
      </c>
      <c r="D490" s="40">
        <f t="shared" si="19"/>
        <v>1509.75</v>
      </c>
    </row>
    <row r="492" spans="1:4" x14ac:dyDescent="0.2">
      <c r="A492" s="53" t="s">
        <v>613</v>
      </c>
      <c r="B492" s="53"/>
      <c r="C492" s="53"/>
      <c r="D492" s="53"/>
    </row>
    <row r="493" spans="1:4" x14ac:dyDescent="0.2">
      <c r="A493" s="9" t="s">
        <v>2152</v>
      </c>
      <c r="B493" s="9" t="s">
        <v>1257</v>
      </c>
      <c r="C493" s="43" t="s">
        <v>1986</v>
      </c>
      <c r="D493" s="39" t="s">
        <v>1987</v>
      </c>
    </row>
    <row r="494" spans="1:4" x14ac:dyDescent="0.2">
      <c r="A494" s="11" t="s">
        <v>1682</v>
      </c>
      <c r="B494" s="11" t="s">
        <v>1348</v>
      </c>
      <c r="C494" s="42">
        <v>1584</v>
      </c>
      <c r="D494" s="40">
        <f>C494*0.4</f>
        <v>633.6</v>
      </c>
    </row>
    <row r="495" spans="1:4" x14ac:dyDescent="0.2">
      <c r="A495" s="11" t="s">
        <v>615</v>
      </c>
      <c r="B495" s="11" t="s">
        <v>1348</v>
      </c>
      <c r="C495" s="42">
        <v>1762</v>
      </c>
      <c r="D495" s="40">
        <f t="shared" ref="D495:D508" si="20">C495*0.4</f>
        <v>704.80000000000007</v>
      </c>
    </row>
    <row r="496" spans="1:4" x14ac:dyDescent="0.2">
      <c r="A496" s="11" t="s">
        <v>1693</v>
      </c>
      <c r="B496" s="11" t="s">
        <v>1348</v>
      </c>
      <c r="C496" s="42">
        <v>1762</v>
      </c>
      <c r="D496" s="40">
        <f t="shared" si="20"/>
        <v>704.80000000000007</v>
      </c>
    </row>
    <row r="497" spans="1:4" x14ac:dyDescent="0.2">
      <c r="A497" s="11" t="s">
        <v>616</v>
      </c>
      <c r="B497" s="11" t="s">
        <v>1348</v>
      </c>
      <c r="C497" s="42">
        <v>2021</v>
      </c>
      <c r="D497" s="40">
        <f t="shared" si="20"/>
        <v>808.40000000000009</v>
      </c>
    </row>
    <row r="498" spans="1:4" x14ac:dyDescent="0.2">
      <c r="A498" s="11" t="s">
        <v>1696</v>
      </c>
      <c r="B498" s="11" t="s">
        <v>1348</v>
      </c>
      <c r="C498" s="42">
        <v>2021</v>
      </c>
      <c r="D498" s="40">
        <f t="shared" si="20"/>
        <v>808.40000000000009</v>
      </c>
    </row>
    <row r="499" spans="1:4" x14ac:dyDescent="0.2">
      <c r="A499" s="11" t="s">
        <v>618</v>
      </c>
      <c r="B499" s="11" t="s">
        <v>1348</v>
      </c>
      <c r="C499" s="42">
        <v>2510</v>
      </c>
      <c r="D499" s="40">
        <f t="shared" si="20"/>
        <v>1004</v>
      </c>
    </row>
    <row r="500" spans="1:4" x14ac:dyDescent="0.2">
      <c r="A500" s="11" t="s">
        <v>619</v>
      </c>
      <c r="B500" s="11" t="s">
        <v>1348</v>
      </c>
      <c r="C500" s="42">
        <v>2510</v>
      </c>
      <c r="D500" s="40">
        <f t="shared" si="20"/>
        <v>1004</v>
      </c>
    </row>
    <row r="501" spans="1:4" x14ac:dyDescent="0.2">
      <c r="A501" s="11" t="s">
        <v>1695</v>
      </c>
      <c r="B501" s="11" t="s">
        <v>1348</v>
      </c>
      <c r="C501" s="42">
        <v>2989</v>
      </c>
      <c r="D501" s="40">
        <f t="shared" si="20"/>
        <v>1195.6000000000001</v>
      </c>
    </row>
    <row r="502" spans="1:4" x14ac:dyDescent="0.2">
      <c r="A502" s="11" t="s">
        <v>621</v>
      </c>
      <c r="B502" s="11" t="s">
        <v>1348</v>
      </c>
      <c r="C502" s="42">
        <v>4368</v>
      </c>
      <c r="D502" s="40">
        <f t="shared" si="20"/>
        <v>1747.2</v>
      </c>
    </row>
    <row r="503" spans="1:4" x14ac:dyDescent="0.2">
      <c r="A503" s="11" t="s">
        <v>1686</v>
      </c>
      <c r="B503" s="11" t="s">
        <v>1348</v>
      </c>
      <c r="C503" s="42">
        <v>706</v>
      </c>
      <c r="D503" s="40">
        <f t="shared" si="20"/>
        <v>282.40000000000003</v>
      </c>
    </row>
    <row r="504" spans="1:4" x14ac:dyDescent="0.2">
      <c r="A504" s="11" t="s">
        <v>1687</v>
      </c>
      <c r="B504" s="11" t="s">
        <v>1348</v>
      </c>
      <c r="C504" s="42">
        <v>706</v>
      </c>
      <c r="D504" s="40">
        <f t="shared" si="20"/>
        <v>282.40000000000003</v>
      </c>
    </row>
    <row r="505" spans="1:4" x14ac:dyDescent="0.2">
      <c r="A505" s="11" t="s">
        <v>623</v>
      </c>
      <c r="B505" s="11" t="s">
        <v>1348</v>
      </c>
      <c r="C505" s="42">
        <v>9035</v>
      </c>
      <c r="D505" s="40">
        <f t="shared" si="20"/>
        <v>3614</v>
      </c>
    </row>
    <row r="506" spans="1:4" x14ac:dyDescent="0.2">
      <c r="A506" s="11" t="s">
        <v>1681</v>
      </c>
      <c r="B506" s="11" t="s">
        <v>1348</v>
      </c>
      <c r="C506" s="42">
        <v>1082</v>
      </c>
      <c r="D506" s="40">
        <f t="shared" si="20"/>
        <v>432.8</v>
      </c>
    </row>
    <row r="507" spans="1:4" x14ac:dyDescent="0.2">
      <c r="A507" s="11" t="s">
        <v>1690</v>
      </c>
      <c r="B507" s="11" t="s">
        <v>1348</v>
      </c>
      <c r="C507" s="42">
        <v>1187</v>
      </c>
      <c r="D507" s="40">
        <f t="shared" si="20"/>
        <v>474.8</v>
      </c>
    </row>
    <row r="508" spans="1:4" x14ac:dyDescent="0.2">
      <c r="A508" s="11" t="s">
        <v>1689</v>
      </c>
      <c r="B508" s="11" t="s">
        <v>1348</v>
      </c>
      <c r="C508" s="42">
        <v>1187</v>
      </c>
      <c r="D508" s="40">
        <f t="shared" si="20"/>
        <v>474.8</v>
      </c>
    </row>
    <row r="509" spans="1:4" x14ac:dyDescent="0.2">
      <c r="A509" s="4"/>
      <c r="B509" s="4"/>
    </row>
    <row r="510" spans="1:4" x14ac:dyDescent="0.2">
      <c r="A510" s="9" t="s">
        <v>2153</v>
      </c>
      <c r="B510" s="9" t="s">
        <v>1257</v>
      </c>
      <c r="C510" s="43" t="s">
        <v>1986</v>
      </c>
      <c r="D510" s="39" t="s">
        <v>1987</v>
      </c>
    </row>
    <row r="511" spans="1:4" x14ac:dyDescent="0.2">
      <c r="A511" s="11" t="s">
        <v>614</v>
      </c>
      <c r="B511" s="11" t="s">
        <v>1348</v>
      </c>
      <c r="C511" s="42">
        <v>856</v>
      </c>
      <c r="D511" s="40">
        <f>C511*0.4</f>
        <v>342.40000000000003</v>
      </c>
    </row>
    <row r="512" spans="1:4" x14ac:dyDescent="0.2">
      <c r="A512" s="11" t="s">
        <v>1677</v>
      </c>
      <c r="B512" s="11" t="s">
        <v>1262</v>
      </c>
      <c r="C512" s="42"/>
      <c r="D512" s="40">
        <f t="shared" ref="D512:D525" si="21">C512*0.4</f>
        <v>0</v>
      </c>
    </row>
    <row r="513" spans="1:4" x14ac:dyDescent="0.2">
      <c r="A513" s="11" t="s">
        <v>1691</v>
      </c>
      <c r="B513" s="11" t="s">
        <v>1348</v>
      </c>
      <c r="C513" s="42">
        <v>1233</v>
      </c>
      <c r="D513" s="40">
        <f t="shared" si="21"/>
        <v>493.20000000000005</v>
      </c>
    </row>
    <row r="514" spans="1:4" x14ac:dyDescent="0.2">
      <c r="A514" s="11" t="s">
        <v>1692</v>
      </c>
      <c r="B514" s="11" t="s">
        <v>1348</v>
      </c>
      <c r="C514" s="42">
        <v>1233</v>
      </c>
      <c r="D514" s="40">
        <f t="shared" si="21"/>
        <v>493.20000000000005</v>
      </c>
    </row>
    <row r="515" spans="1:4" x14ac:dyDescent="0.2">
      <c r="A515" s="11" t="s">
        <v>1684</v>
      </c>
      <c r="B515" s="11" t="s">
        <v>1262</v>
      </c>
      <c r="C515" s="42"/>
      <c r="D515" s="40">
        <f t="shared" si="21"/>
        <v>0</v>
      </c>
    </row>
    <row r="516" spans="1:4" x14ac:dyDescent="0.2">
      <c r="A516" s="11" t="s">
        <v>1680</v>
      </c>
      <c r="B516" s="11" t="s">
        <v>1348</v>
      </c>
      <c r="C516" s="42">
        <v>1517</v>
      </c>
      <c r="D516" s="40">
        <f t="shared" si="21"/>
        <v>606.80000000000007</v>
      </c>
    </row>
    <row r="517" spans="1:4" x14ac:dyDescent="0.2">
      <c r="A517" s="11" t="s">
        <v>1688</v>
      </c>
      <c r="B517" s="11" t="s">
        <v>1348</v>
      </c>
      <c r="C517" s="42">
        <v>1517</v>
      </c>
      <c r="D517" s="40">
        <f t="shared" si="21"/>
        <v>606.80000000000007</v>
      </c>
    </row>
    <row r="518" spans="1:4" x14ac:dyDescent="0.2">
      <c r="A518" s="11" t="s">
        <v>617</v>
      </c>
      <c r="B518" s="11" t="s">
        <v>1348</v>
      </c>
      <c r="C518" s="42">
        <v>1517</v>
      </c>
      <c r="D518" s="40">
        <f t="shared" si="21"/>
        <v>606.80000000000007</v>
      </c>
    </row>
    <row r="519" spans="1:4" x14ac:dyDescent="0.2">
      <c r="A519" s="11" t="s">
        <v>1679</v>
      </c>
      <c r="B519" s="11" t="s">
        <v>1262</v>
      </c>
      <c r="C519" s="42"/>
      <c r="D519" s="40">
        <f t="shared" si="21"/>
        <v>0</v>
      </c>
    </row>
    <row r="520" spans="1:4" x14ac:dyDescent="0.2">
      <c r="A520" s="11" t="s">
        <v>1694</v>
      </c>
      <c r="B520" s="11" t="s">
        <v>1348</v>
      </c>
      <c r="C520" s="42">
        <v>1767</v>
      </c>
      <c r="D520" s="40">
        <f t="shared" si="21"/>
        <v>706.80000000000007</v>
      </c>
    </row>
    <row r="521" spans="1:4" x14ac:dyDescent="0.2">
      <c r="A521" s="11" t="s">
        <v>1678</v>
      </c>
      <c r="B521" s="11" t="s">
        <v>1262</v>
      </c>
      <c r="C521" s="42"/>
      <c r="D521" s="40">
        <f t="shared" si="21"/>
        <v>0</v>
      </c>
    </row>
    <row r="522" spans="1:4" x14ac:dyDescent="0.2">
      <c r="A522" s="11" t="s">
        <v>622</v>
      </c>
      <c r="B522" s="11" t="s">
        <v>1348</v>
      </c>
      <c r="C522" s="42">
        <v>706</v>
      </c>
      <c r="D522" s="40">
        <f t="shared" si="21"/>
        <v>282.40000000000003</v>
      </c>
    </row>
    <row r="523" spans="1:4" x14ac:dyDescent="0.2">
      <c r="A523" s="11" t="s">
        <v>1685</v>
      </c>
      <c r="B523" s="11" t="s">
        <v>1348</v>
      </c>
      <c r="C523" s="42">
        <v>4704</v>
      </c>
      <c r="D523" s="40">
        <f t="shared" si="21"/>
        <v>1881.6000000000001</v>
      </c>
    </row>
    <row r="524" spans="1:4" x14ac:dyDescent="0.2">
      <c r="A524" s="11" t="s">
        <v>1683</v>
      </c>
      <c r="B524" s="11" t="s">
        <v>1348</v>
      </c>
      <c r="C524" s="42">
        <v>6141</v>
      </c>
      <c r="D524" s="40">
        <f t="shared" si="21"/>
        <v>2456.4</v>
      </c>
    </row>
    <row r="525" spans="1:4" x14ac:dyDescent="0.2">
      <c r="A525" s="11" t="s">
        <v>624</v>
      </c>
      <c r="B525" s="11" t="s">
        <v>1348</v>
      </c>
      <c r="C525" s="42">
        <v>756</v>
      </c>
      <c r="D525" s="40">
        <f t="shared" si="21"/>
        <v>302.40000000000003</v>
      </c>
    </row>
    <row r="527" spans="1:4" x14ac:dyDescent="0.2">
      <c r="A527" s="9" t="s">
        <v>2154</v>
      </c>
      <c r="B527" s="9" t="s">
        <v>1257</v>
      </c>
      <c r="C527" s="43" t="s">
        <v>1986</v>
      </c>
      <c r="D527" s="39" t="s">
        <v>1987</v>
      </c>
    </row>
    <row r="528" spans="1:4" x14ac:dyDescent="0.2">
      <c r="A528" s="11" t="s">
        <v>620</v>
      </c>
      <c r="B528" s="11" t="s">
        <v>1348</v>
      </c>
      <c r="C528" s="42">
        <v>19307</v>
      </c>
      <c r="D528" s="40">
        <f>C528*0.4</f>
        <v>7722.8</v>
      </c>
    </row>
    <row r="529" spans="1:4" x14ac:dyDescent="0.2">
      <c r="A529" s="32"/>
      <c r="B529" s="32"/>
      <c r="C529" s="46"/>
      <c r="D529" s="47"/>
    </row>
    <row r="530" spans="1:4" x14ac:dyDescent="0.2">
      <c r="A530" s="53" t="s">
        <v>712</v>
      </c>
      <c r="B530" s="53"/>
      <c r="C530" s="53"/>
      <c r="D530" s="53"/>
    </row>
    <row r="531" spans="1:4" x14ac:dyDescent="0.2">
      <c r="A531" s="9" t="s">
        <v>712</v>
      </c>
      <c r="B531" s="43" t="s">
        <v>1257</v>
      </c>
      <c r="C531" s="42"/>
      <c r="D531" s="39" t="s">
        <v>1987</v>
      </c>
    </row>
    <row r="532" spans="1:4" x14ac:dyDescent="0.2">
      <c r="A532" s="11" t="s">
        <v>713</v>
      </c>
      <c r="B532" s="42" t="s">
        <v>1348</v>
      </c>
      <c r="C532" s="42"/>
      <c r="D532" s="40">
        <v>515</v>
      </c>
    </row>
    <row r="533" spans="1:4" x14ac:dyDescent="0.2">
      <c r="A533" s="11" t="s">
        <v>714</v>
      </c>
      <c r="B533" s="42" t="s">
        <v>1348</v>
      </c>
      <c r="C533" s="42"/>
      <c r="D533" s="40">
        <v>642</v>
      </c>
    </row>
    <row r="534" spans="1:4" x14ac:dyDescent="0.2">
      <c r="A534" s="11" t="s">
        <v>715</v>
      </c>
      <c r="B534" s="42" t="s">
        <v>1348</v>
      </c>
      <c r="C534" s="42"/>
      <c r="D534" s="40">
        <v>686</v>
      </c>
    </row>
    <row r="535" spans="1:4" x14ac:dyDescent="0.2">
      <c r="A535" s="11" t="s">
        <v>716</v>
      </c>
      <c r="B535" s="42" t="s">
        <v>1348</v>
      </c>
      <c r="C535" s="42"/>
      <c r="D535" s="40">
        <v>769</v>
      </c>
    </row>
    <row r="536" spans="1:4" x14ac:dyDescent="0.2">
      <c r="A536" s="11" t="s">
        <v>717</v>
      </c>
      <c r="B536" s="42" t="s">
        <v>1348</v>
      </c>
      <c r="C536" s="42"/>
      <c r="D536" s="40">
        <v>1352</v>
      </c>
    </row>
    <row r="537" spans="1:4" x14ac:dyDescent="0.2">
      <c r="A537" s="11" t="s">
        <v>718</v>
      </c>
      <c r="B537" s="42" t="s">
        <v>1348</v>
      </c>
      <c r="C537" s="42"/>
      <c r="D537" s="40">
        <v>1636</v>
      </c>
    </row>
    <row r="538" spans="1:4" x14ac:dyDescent="0.2">
      <c r="A538" s="11" t="s">
        <v>719</v>
      </c>
      <c r="B538" s="42" t="s">
        <v>1348</v>
      </c>
      <c r="C538" s="42"/>
      <c r="D538" s="40"/>
    </row>
    <row r="539" spans="1:4" x14ac:dyDescent="0.2">
      <c r="A539" s="11" t="s">
        <v>720</v>
      </c>
      <c r="B539" s="42" t="s">
        <v>1348</v>
      </c>
      <c r="C539" s="42"/>
      <c r="D539" s="40"/>
    </row>
    <row r="540" spans="1:4" x14ac:dyDescent="0.2">
      <c r="A540" s="11" t="s">
        <v>1860</v>
      </c>
      <c r="B540" s="42" t="s">
        <v>1348</v>
      </c>
      <c r="C540" s="42"/>
      <c r="D540" s="40">
        <v>341</v>
      </c>
    </row>
    <row r="541" spans="1:4" x14ac:dyDescent="0.2">
      <c r="A541" s="11" t="s">
        <v>721</v>
      </c>
      <c r="B541" s="42" t="s">
        <v>1348</v>
      </c>
      <c r="C541" s="42"/>
      <c r="D541" s="40"/>
    </row>
    <row r="542" spans="1:4" x14ac:dyDescent="0.2">
      <c r="A542" s="11" t="s">
        <v>722</v>
      </c>
      <c r="B542" s="42" t="s">
        <v>1348</v>
      </c>
      <c r="C542" s="42"/>
      <c r="D542" s="40">
        <v>122</v>
      </c>
    </row>
    <row r="543" spans="1:4" x14ac:dyDescent="0.2">
      <c r="A543" s="11" t="s">
        <v>723</v>
      </c>
      <c r="B543" s="42" t="s">
        <v>1348</v>
      </c>
      <c r="C543" s="42"/>
      <c r="D543" s="40">
        <v>85</v>
      </c>
    </row>
    <row r="544" spans="1:4" x14ac:dyDescent="0.2">
      <c r="A544" s="11" t="s">
        <v>724</v>
      </c>
      <c r="B544" s="42" t="s">
        <v>1348</v>
      </c>
      <c r="C544" s="42"/>
      <c r="D544" s="40">
        <v>148</v>
      </c>
    </row>
    <row r="545" spans="1:4" x14ac:dyDescent="0.2">
      <c r="A545" s="11" t="s">
        <v>725</v>
      </c>
      <c r="B545" s="42" t="s">
        <v>1348</v>
      </c>
      <c r="C545" s="42"/>
      <c r="D545" s="40">
        <v>148</v>
      </c>
    </row>
    <row r="546" spans="1:4" x14ac:dyDescent="0.2">
      <c r="A546" s="11" t="s">
        <v>726</v>
      </c>
      <c r="B546" s="42" t="s">
        <v>1348</v>
      </c>
      <c r="C546" s="42"/>
      <c r="D546" s="40">
        <v>225</v>
      </c>
    </row>
    <row r="547" spans="1:4" x14ac:dyDescent="0.2">
      <c r="A547" s="11" t="s">
        <v>727</v>
      </c>
      <c r="B547" s="42" t="s">
        <v>1348</v>
      </c>
      <c r="C547" s="42"/>
      <c r="D547" s="40">
        <v>225</v>
      </c>
    </row>
    <row r="548" spans="1:4" x14ac:dyDescent="0.2">
      <c r="A548" s="11" t="s">
        <v>728</v>
      </c>
      <c r="B548" s="42" t="s">
        <v>1348</v>
      </c>
      <c r="C548" s="42"/>
      <c r="D548" s="40">
        <v>225</v>
      </c>
    </row>
    <row r="549" spans="1:4" x14ac:dyDescent="0.2">
      <c r="A549" s="11" t="s">
        <v>729</v>
      </c>
      <c r="B549" s="42" t="s">
        <v>1348</v>
      </c>
      <c r="C549" s="42"/>
      <c r="D549" s="40">
        <v>225</v>
      </c>
    </row>
    <row r="550" spans="1:4" x14ac:dyDescent="0.2">
      <c r="A550" s="11" t="s">
        <v>730</v>
      </c>
      <c r="B550" s="42" t="s">
        <v>1348</v>
      </c>
      <c r="C550" s="42"/>
      <c r="D550" s="40">
        <v>282</v>
      </c>
    </row>
    <row r="551" spans="1:4" x14ac:dyDescent="0.2">
      <c r="A551" s="11" t="s">
        <v>731</v>
      </c>
      <c r="B551" s="42" t="s">
        <v>1348</v>
      </c>
      <c r="C551" s="42"/>
      <c r="D551" s="40">
        <v>282</v>
      </c>
    </row>
    <row r="552" spans="1:4" x14ac:dyDescent="0.2">
      <c r="A552" s="11" t="s">
        <v>732</v>
      </c>
      <c r="B552" s="42" t="s">
        <v>1348</v>
      </c>
      <c r="C552" s="42"/>
      <c r="D552" s="40">
        <v>360</v>
      </c>
    </row>
    <row r="554" spans="1:4" x14ac:dyDescent="0.2">
      <c r="A554" s="53" t="s">
        <v>57</v>
      </c>
      <c r="B554" s="53"/>
      <c r="C554" s="53"/>
      <c r="D554" s="53"/>
    </row>
    <row r="555" spans="1:4" x14ac:dyDescent="0.2">
      <c r="A555" s="9" t="s">
        <v>2126</v>
      </c>
      <c r="B555" s="9" t="s">
        <v>1257</v>
      </c>
      <c r="C555" s="43" t="s">
        <v>1986</v>
      </c>
      <c r="D555" s="39" t="s">
        <v>1987</v>
      </c>
    </row>
    <row r="556" spans="1:4" x14ac:dyDescent="0.2">
      <c r="A556" s="11" t="s">
        <v>1248</v>
      </c>
      <c r="B556" s="11" t="s">
        <v>1258</v>
      </c>
      <c r="C556" s="42">
        <v>1364</v>
      </c>
      <c r="D556" s="40">
        <f>C556*0.4</f>
        <v>545.6</v>
      </c>
    </row>
    <row r="557" spans="1:4" x14ac:dyDescent="0.2">
      <c r="A557" s="11" t="s">
        <v>58</v>
      </c>
      <c r="B557" s="11" t="s">
        <v>1258</v>
      </c>
      <c r="C557" s="42">
        <v>1440</v>
      </c>
      <c r="D557" s="40">
        <f t="shared" ref="D557:D571" si="22">C557*0.4</f>
        <v>576</v>
      </c>
    </row>
    <row r="558" spans="1:4" x14ac:dyDescent="0.2">
      <c r="A558" s="11" t="s">
        <v>59</v>
      </c>
      <c r="B558" s="11" t="s">
        <v>1258</v>
      </c>
      <c r="C558" s="42">
        <v>2134</v>
      </c>
      <c r="D558" s="40">
        <f t="shared" si="22"/>
        <v>853.6</v>
      </c>
    </row>
    <row r="559" spans="1:4" x14ac:dyDescent="0.2">
      <c r="A559" s="11" t="s">
        <v>60</v>
      </c>
      <c r="B559" s="11" t="s">
        <v>1258</v>
      </c>
      <c r="C559" s="42">
        <v>2134</v>
      </c>
      <c r="D559" s="40">
        <f t="shared" si="22"/>
        <v>853.6</v>
      </c>
    </row>
    <row r="560" spans="1:4" x14ac:dyDescent="0.2">
      <c r="A560" s="11" t="s">
        <v>61</v>
      </c>
      <c r="B560" s="11" t="s">
        <v>1258</v>
      </c>
      <c r="C560" s="42">
        <v>2195</v>
      </c>
      <c r="D560" s="40">
        <f t="shared" si="22"/>
        <v>878</v>
      </c>
    </row>
    <row r="561" spans="1:4" x14ac:dyDescent="0.2">
      <c r="A561" s="11" t="s">
        <v>1252</v>
      </c>
      <c r="B561" s="11" t="s">
        <v>1258</v>
      </c>
      <c r="C561" s="42">
        <v>2195</v>
      </c>
      <c r="D561" s="40">
        <f t="shared" si="22"/>
        <v>878</v>
      </c>
    </row>
    <row r="562" spans="1:4" x14ac:dyDescent="0.2">
      <c r="A562" s="11" t="s">
        <v>1253</v>
      </c>
      <c r="B562" s="11" t="s">
        <v>1258</v>
      </c>
      <c r="C562" s="42"/>
      <c r="D562" s="40">
        <f t="shared" si="22"/>
        <v>0</v>
      </c>
    </row>
    <row r="563" spans="1:4" x14ac:dyDescent="0.2">
      <c r="A563" s="11" t="s">
        <v>63</v>
      </c>
      <c r="B563" s="11" t="s">
        <v>1258</v>
      </c>
      <c r="C563" s="42">
        <v>2343</v>
      </c>
      <c r="D563" s="40">
        <f t="shared" si="22"/>
        <v>937.2</v>
      </c>
    </row>
    <row r="564" spans="1:4" x14ac:dyDescent="0.2">
      <c r="A564" s="11" t="s">
        <v>62</v>
      </c>
      <c r="B564" s="11" t="s">
        <v>1258</v>
      </c>
      <c r="C564" s="42">
        <v>2343</v>
      </c>
      <c r="D564" s="40">
        <f t="shared" si="22"/>
        <v>937.2</v>
      </c>
    </row>
    <row r="565" spans="1:4" x14ac:dyDescent="0.2">
      <c r="A565" s="11" t="s">
        <v>64</v>
      </c>
      <c r="B565" s="11" t="s">
        <v>1258</v>
      </c>
      <c r="C565" s="42">
        <v>2468</v>
      </c>
      <c r="D565" s="40">
        <f t="shared" si="22"/>
        <v>987.2</v>
      </c>
    </row>
    <row r="566" spans="1:4" x14ac:dyDescent="0.2">
      <c r="A566" s="11" t="s">
        <v>65</v>
      </c>
      <c r="B566" s="11" t="s">
        <v>1258</v>
      </c>
      <c r="C566" s="42">
        <v>2468</v>
      </c>
      <c r="D566" s="40">
        <f t="shared" si="22"/>
        <v>987.2</v>
      </c>
    </row>
    <row r="567" spans="1:4" x14ac:dyDescent="0.2">
      <c r="A567" s="11" t="s">
        <v>66</v>
      </c>
      <c r="B567" s="11" t="s">
        <v>1258</v>
      </c>
      <c r="C567" s="42">
        <v>2664</v>
      </c>
      <c r="D567" s="40">
        <f t="shared" si="22"/>
        <v>1065.6000000000001</v>
      </c>
    </row>
    <row r="568" spans="1:4" x14ac:dyDescent="0.2">
      <c r="A568" s="11" t="s">
        <v>1255</v>
      </c>
      <c r="B568" s="11" t="s">
        <v>1258</v>
      </c>
      <c r="C568" s="42"/>
      <c r="D568" s="40">
        <f t="shared" si="22"/>
        <v>0</v>
      </c>
    </row>
    <row r="569" spans="1:4" x14ac:dyDescent="0.2">
      <c r="A569" s="11" t="s">
        <v>67</v>
      </c>
      <c r="B569" s="11" t="s">
        <v>1258</v>
      </c>
      <c r="C569" s="42">
        <v>3521</v>
      </c>
      <c r="D569" s="40">
        <f t="shared" si="22"/>
        <v>1408.4</v>
      </c>
    </row>
    <row r="570" spans="1:4" x14ac:dyDescent="0.2">
      <c r="A570" s="11" t="s">
        <v>1256</v>
      </c>
      <c r="B570" s="11" t="s">
        <v>1258</v>
      </c>
      <c r="C570" s="42"/>
      <c r="D570" s="40">
        <f t="shared" si="22"/>
        <v>0</v>
      </c>
    </row>
    <row r="571" spans="1:4" x14ac:dyDescent="0.2">
      <c r="A571" s="11" t="s">
        <v>1245</v>
      </c>
      <c r="B571" s="11" t="s">
        <v>1258</v>
      </c>
      <c r="C571" s="42">
        <v>5541</v>
      </c>
      <c r="D571" s="40">
        <f t="shared" si="22"/>
        <v>2216.4</v>
      </c>
    </row>
    <row r="572" spans="1:4" x14ac:dyDescent="0.2">
      <c r="A572" s="11" t="s">
        <v>1270</v>
      </c>
      <c r="B572" s="11" t="s">
        <v>1259</v>
      </c>
      <c r="C572" s="42">
        <v>7258</v>
      </c>
      <c r="D572" s="40">
        <f>C572*0.15</f>
        <v>1088.7</v>
      </c>
    </row>
    <row r="573" spans="1:4" x14ac:dyDescent="0.2">
      <c r="A573" s="11" t="s">
        <v>68</v>
      </c>
      <c r="B573" s="11" t="s">
        <v>1258</v>
      </c>
      <c r="C573" s="42">
        <v>8072</v>
      </c>
      <c r="D573" s="40">
        <f>C573*0.4</f>
        <v>3228.8</v>
      </c>
    </row>
    <row r="574" spans="1:4" x14ac:dyDescent="0.2">
      <c r="A574" s="11" t="s">
        <v>69</v>
      </c>
      <c r="B574" s="11" t="s">
        <v>1258</v>
      </c>
      <c r="C574" s="42">
        <v>8072</v>
      </c>
      <c r="D574" s="40">
        <f t="shared" ref="D574:D590" si="23">C574*0.4</f>
        <v>3228.8</v>
      </c>
    </row>
    <row r="575" spans="1:4" x14ac:dyDescent="0.2">
      <c r="A575" s="11" t="s">
        <v>1249</v>
      </c>
      <c r="B575" s="11" t="s">
        <v>1258</v>
      </c>
      <c r="C575" s="42">
        <v>9834</v>
      </c>
      <c r="D575" s="40">
        <f t="shared" si="23"/>
        <v>3933.6000000000004</v>
      </c>
    </row>
    <row r="576" spans="1:4" x14ac:dyDescent="0.2">
      <c r="A576" s="11" t="s">
        <v>70</v>
      </c>
      <c r="B576" s="11" t="s">
        <v>1258</v>
      </c>
      <c r="C576" s="42">
        <v>10777</v>
      </c>
      <c r="D576" s="40">
        <f t="shared" si="23"/>
        <v>4310.8</v>
      </c>
    </row>
    <row r="577" spans="1:4" x14ac:dyDescent="0.2">
      <c r="A577" s="11" t="s">
        <v>1254</v>
      </c>
      <c r="B577" s="11" t="s">
        <v>1258</v>
      </c>
      <c r="C577" s="42">
        <v>10777</v>
      </c>
      <c r="D577" s="40">
        <f t="shared" si="23"/>
        <v>4310.8</v>
      </c>
    </row>
    <row r="578" spans="1:4" x14ac:dyDescent="0.2">
      <c r="A578" s="11" t="s">
        <v>1250</v>
      </c>
      <c r="B578" s="11" t="s">
        <v>1258</v>
      </c>
      <c r="C578" s="42">
        <v>10777</v>
      </c>
      <c r="D578" s="40">
        <f t="shared" si="23"/>
        <v>4310.8</v>
      </c>
    </row>
    <row r="579" spans="1:4" x14ac:dyDescent="0.2">
      <c r="A579" s="11" t="s">
        <v>71</v>
      </c>
      <c r="B579" s="11" t="s">
        <v>1258</v>
      </c>
      <c r="C579" s="42">
        <v>12068</v>
      </c>
      <c r="D579" s="40">
        <f t="shared" si="23"/>
        <v>4827.2</v>
      </c>
    </row>
    <row r="580" spans="1:4" x14ac:dyDescent="0.2">
      <c r="A580" s="11" t="s">
        <v>72</v>
      </c>
      <c r="B580" s="11" t="s">
        <v>1258</v>
      </c>
      <c r="C580" s="42">
        <v>13708</v>
      </c>
      <c r="D580" s="40">
        <f t="shared" si="23"/>
        <v>5483.2000000000007</v>
      </c>
    </row>
    <row r="581" spans="1:4" x14ac:dyDescent="0.2">
      <c r="A581" s="11" t="s">
        <v>73</v>
      </c>
      <c r="B581" s="11" t="s">
        <v>1258</v>
      </c>
      <c r="C581" s="42">
        <v>14461</v>
      </c>
      <c r="D581" s="40">
        <f t="shared" si="23"/>
        <v>5784.4000000000005</v>
      </c>
    </row>
    <row r="582" spans="1:4" x14ac:dyDescent="0.2">
      <c r="A582" s="11" t="s">
        <v>1246</v>
      </c>
      <c r="B582" s="11" t="s">
        <v>1258</v>
      </c>
      <c r="C582" s="42">
        <v>15912</v>
      </c>
      <c r="D582" s="40">
        <f t="shared" si="23"/>
        <v>6364.8</v>
      </c>
    </row>
    <row r="583" spans="1:4" x14ac:dyDescent="0.2">
      <c r="A583" s="11" t="s">
        <v>74</v>
      </c>
      <c r="B583" s="11" t="s">
        <v>1258</v>
      </c>
      <c r="C583" s="42">
        <v>15912</v>
      </c>
      <c r="D583" s="40">
        <f t="shared" si="23"/>
        <v>6364.8</v>
      </c>
    </row>
    <row r="584" spans="1:4" x14ac:dyDescent="0.2">
      <c r="A584" s="11" t="s">
        <v>75</v>
      </c>
      <c r="B584" s="11" t="s">
        <v>1258</v>
      </c>
      <c r="C584" s="42">
        <v>17448</v>
      </c>
      <c r="D584" s="40">
        <f t="shared" si="23"/>
        <v>6979.2000000000007</v>
      </c>
    </row>
    <row r="585" spans="1:4" x14ac:dyDescent="0.2">
      <c r="A585" s="11" t="s">
        <v>1251</v>
      </c>
      <c r="B585" s="11" t="s">
        <v>1258</v>
      </c>
      <c r="C585" s="42">
        <v>19231</v>
      </c>
      <c r="D585" s="40">
        <f t="shared" si="23"/>
        <v>7692.4000000000005</v>
      </c>
    </row>
    <row r="586" spans="1:4" x14ac:dyDescent="0.2">
      <c r="A586" s="11" t="s">
        <v>76</v>
      </c>
      <c r="B586" s="11" t="s">
        <v>1258</v>
      </c>
      <c r="C586" s="42">
        <v>19801</v>
      </c>
      <c r="D586" s="40">
        <f t="shared" si="23"/>
        <v>7920.4000000000005</v>
      </c>
    </row>
    <row r="587" spans="1:4" x14ac:dyDescent="0.2">
      <c r="A587" s="11" t="s">
        <v>77</v>
      </c>
      <c r="B587" s="11" t="s">
        <v>1258</v>
      </c>
      <c r="C587" s="42">
        <v>20437</v>
      </c>
      <c r="D587" s="40">
        <f t="shared" si="23"/>
        <v>8174.8</v>
      </c>
    </row>
    <row r="588" spans="1:4" x14ac:dyDescent="0.2">
      <c r="A588" s="11" t="s">
        <v>78</v>
      </c>
      <c r="B588" s="11" t="s">
        <v>1258</v>
      </c>
      <c r="C588" s="42">
        <v>22365</v>
      </c>
      <c r="D588" s="40">
        <f t="shared" si="23"/>
        <v>8946</v>
      </c>
    </row>
    <row r="589" spans="1:4" x14ac:dyDescent="0.2">
      <c r="A589" s="11" t="s">
        <v>1247</v>
      </c>
      <c r="B589" s="11" t="s">
        <v>1258</v>
      </c>
      <c r="C589" s="42">
        <v>27064</v>
      </c>
      <c r="D589" s="40">
        <f t="shared" si="23"/>
        <v>10825.6</v>
      </c>
    </row>
    <row r="590" spans="1:4" x14ac:dyDescent="0.2">
      <c r="A590" s="11" t="s">
        <v>79</v>
      </c>
      <c r="B590" s="11" t="s">
        <v>1258</v>
      </c>
      <c r="C590" s="42"/>
      <c r="D590" s="40">
        <f t="shared" si="23"/>
        <v>0</v>
      </c>
    </row>
    <row r="592" spans="1:4" x14ac:dyDescent="0.2">
      <c r="A592" s="53" t="s">
        <v>283</v>
      </c>
      <c r="B592" s="53"/>
      <c r="C592" s="53"/>
      <c r="D592" s="53"/>
    </row>
    <row r="593" spans="1:4" x14ac:dyDescent="0.2">
      <c r="A593" s="9" t="s">
        <v>2143</v>
      </c>
      <c r="B593" s="9" t="s">
        <v>1257</v>
      </c>
      <c r="C593" s="43" t="s">
        <v>1986</v>
      </c>
      <c r="D593" s="39" t="s">
        <v>1987</v>
      </c>
    </row>
    <row r="594" spans="1:4" x14ac:dyDescent="0.2">
      <c r="A594" s="11" t="s">
        <v>1281</v>
      </c>
      <c r="B594" s="11" t="s">
        <v>1262</v>
      </c>
      <c r="C594" s="42"/>
      <c r="D594" s="40">
        <v>250</v>
      </c>
    </row>
    <row r="595" spans="1:4" x14ac:dyDescent="0.2">
      <c r="A595" s="11" t="s">
        <v>1283</v>
      </c>
      <c r="B595" s="11" t="s">
        <v>1262</v>
      </c>
      <c r="C595" s="42">
        <v>1153</v>
      </c>
      <c r="D595" s="40">
        <f>C595*0.5</f>
        <v>576.5</v>
      </c>
    </row>
    <row r="596" spans="1:4" x14ac:dyDescent="0.2">
      <c r="A596" s="11" t="s">
        <v>1280</v>
      </c>
      <c r="B596" s="11" t="s">
        <v>1262</v>
      </c>
      <c r="C596" s="42"/>
      <c r="D596" s="40">
        <v>250</v>
      </c>
    </row>
    <row r="597" spans="1:4" x14ac:dyDescent="0.2">
      <c r="A597" s="11" t="s">
        <v>1279</v>
      </c>
      <c r="B597" s="11" t="s">
        <v>1262</v>
      </c>
      <c r="C597" s="42"/>
      <c r="D597" s="40">
        <v>225</v>
      </c>
    </row>
    <row r="598" spans="1:4" x14ac:dyDescent="0.2">
      <c r="A598" s="11" t="s">
        <v>1288</v>
      </c>
      <c r="B598" s="11" t="s">
        <v>1258</v>
      </c>
      <c r="C598" s="42">
        <v>2111</v>
      </c>
      <c r="D598" s="40">
        <f>C598*0.4</f>
        <v>844.40000000000009</v>
      </c>
    </row>
    <row r="599" spans="1:4" x14ac:dyDescent="0.2">
      <c r="A599" s="11" t="s">
        <v>1288</v>
      </c>
      <c r="B599" s="11" t="s">
        <v>1262</v>
      </c>
      <c r="C599" s="42">
        <v>479</v>
      </c>
      <c r="D599" s="40">
        <f>C599*0.5</f>
        <v>239.5</v>
      </c>
    </row>
    <row r="600" spans="1:4" x14ac:dyDescent="0.2">
      <c r="A600" s="11" t="s">
        <v>1277</v>
      </c>
      <c r="B600" s="11" t="s">
        <v>1262</v>
      </c>
      <c r="C600" s="42">
        <v>479</v>
      </c>
      <c r="D600" s="40">
        <f>C600*0.5</f>
        <v>239.5</v>
      </c>
    </row>
    <row r="601" spans="1:4" x14ac:dyDescent="0.2">
      <c r="A601" s="11" t="s">
        <v>1276</v>
      </c>
      <c r="B601" s="11" t="s">
        <v>1262</v>
      </c>
      <c r="C601" s="42">
        <v>725</v>
      </c>
      <c r="D601" s="40">
        <f>C601*0.5</f>
        <v>362.5</v>
      </c>
    </row>
    <row r="602" spans="1:4" x14ac:dyDescent="0.2">
      <c r="A602" s="11" t="s">
        <v>1275</v>
      </c>
      <c r="B602" s="11" t="s">
        <v>1262</v>
      </c>
      <c r="C602" s="42">
        <v>341</v>
      </c>
      <c r="D602" s="40">
        <f>C602*0.5</f>
        <v>170.5</v>
      </c>
    </row>
    <row r="603" spans="1:4" x14ac:dyDescent="0.2">
      <c r="A603" s="11" t="s">
        <v>1293</v>
      </c>
      <c r="B603" s="11" t="s">
        <v>1258</v>
      </c>
      <c r="C603" s="42">
        <v>3154</v>
      </c>
      <c r="D603" s="40">
        <f>C603*0.4</f>
        <v>1261.6000000000001</v>
      </c>
    </row>
    <row r="604" spans="1:4" x14ac:dyDescent="0.2">
      <c r="A604" s="11" t="s">
        <v>1293</v>
      </c>
      <c r="B604" s="11" t="s">
        <v>1262</v>
      </c>
      <c r="C604" s="42">
        <v>752</v>
      </c>
      <c r="D604" s="40">
        <f>C604*0.5</f>
        <v>376</v>
      </c>
    </row>
    <row r="605" spans="1:4" x14ac:dyDescent="0.2">
      <c r="A605" s="11"/>
      <c r="B605" s="11"/>
      <c r="C605" s="42"/>
      <c r="D605" s="40"/>
    </row>
    <row r="606" spans="1:4" x14ac:dyDescent="0.2">
      <c r="A606" s="9" t="s">
        <v>2134</v>
      </c>
      <c r="B606" s="9" t="s">
        <v>1257</v>
      </c>
      <c r="C606" s="43" t="s">
        <v>1986</v>
      </c>
      <c r="D606" s="39" t="s">
        <v>1987</v>
      </c>
    </row>
    <row r="607" spans="1:4" x14ac:dyDescent="0.2">
      <c r="A607" s="11" t="s">
        <v>284</v>
      </c>
      <c r="B607" s="11" t="s">
        <v>1258</v>
      </c>
      <c r="C607" s="42">
        <v>1638</v>
      </c>
      <c r="D607" s="40">
        <f>C607*0.4</f>
        <v>655.20000000000005</v>
      </c>
    </row>
    <row r="608" spans="1:4" x14ac:dyDescent="0.2">
      <c r="A608" s="11" t="s">
        <v>285</v>
      </c>
      <c r="B608" s="11" t="s">
        <v>1258</v>
      </c>
      <c r="C608" s="42">
        <v>1830</v>
      </c>
      <c r="D608" s="40">
        <f>C608*0.4</f>
        <v>732</v>
      </c>
    </row>
    <row r="609" spans="1:4" x14ac:dyDescent="0.2">
      <c r="A609" s="11" t="s">
        <v>1273</v>
      </c>
      <c r="B609" s="11" t="s">
        <v>1262</v>
      </c>
      <c r="C609" s="42">
        <v>518</v>
      </c>
      <c r="D609" s="40">
        <f>C609*0.5</f>
        <v>259</v>
      </c>
    </row>
    <row r="610" spans="1:4" x14ac:dyDescent="0.2">
      <c r="A610" s="11" t="s">
        <v>1282</v>
      </c>
      <c r="B610" s="11" t="s">
        <v>1262</v>
      </c>
      <c r="C610" s="42">
        <v>1153</v>
      </c>
      <c r="D610" s="40">
        <f>C610*0.5</f>
        <v>576.5</v>
      </c>
    </row>
    <row r="611" spans="1:4" x14ac:dyDescent="0.2">
      <c r="A611" s="11" t="s">
        <v>286</v>
      </c>
      <c r="B611" s="11" t="s">
        <v>1258</v>
      </c>
      <c r="C611" s="42">
        <v>3813</v>
      </c>
      <c r="D611" s="40">
        <f>C611*0.4</f>
        <v>1525.2</v>
      </c>
    </row>
    <row r="612" spans="1:4" x14ac:dyDescent="0.2">
      <c r="A612" s="11" t="s">
        <v>287</v>
      </c>
      <c r="B612" s="11" t="s">
        <v>1258</v>
      </c>
      <c r="C612" s="42">
        <v>1971</v>
      </c>
      <c r="D612" s="40">
        <f>C612*0.4</f>
        <v>788.40000000000009</v>
      </c>
    </row>
    <row r="613" spans="1:4" x14ac:dyDescent="0.2">
      <c r="A613" s="11" t="s">
        <v>1274</v>
      </c>
      <c r="B613" s="11" t="s">
        <v>1262</v>
      </c>
      <c r="C613" s="42">
        <v>690</v>
      </c>
      <c r="D613" s="40">
        <f>C613*0.5</f>
        <v>345</v>
      </c>
    </row>
    <row r="614" spans="1:4" x14ac:dyDescent="0.2">
      <c r="A614" s="11" t="s">
        <v>288</v>
      </c>
      <c r="B614" s="11" t="s">
        <v>1258</v>
      </c>
      <c r="C614" s="42">
        <v>2394</v>
      </c>
      <c r="D614" s="40">
        <f>C614*0.4</f>
        <v>957.6</v>
      </c>
    </row>
    <row r="615" spans="1:4" x14ac:dyDescent="0.2">
      <c r="A615" s="11" t="s">
        <v>290</v>
      </c>
      <c r="B615" s="11" t="s">
        <v>1258</v>
      </c>
      <c r="C615" s="42">
        <v>2424</v>
      </c>
      <c r="D615" s="40">
        <f t="shared" ref="D615:D641" si="24">C615*0.4</f>
        <v>969.6</v>
      </c>
    </row>
    <row r="616" spans="1:4" x14ac:dyDescent="0.2">
      <c r="A616" s="11" t="s">
        <v>291</v>
      </c>
      <c r="B616" s="11" t="s">
        <v>1258</v>
      </c>
      <c r="C616" s="42">
        <v>2424</v>
      </c>
      <c r="D616" s="40">
        <f t="shared" si="24"/>
        <v>969.6</v>
      </c>
    </row>
    <row r="617" spans="1:4" x14ac:dyDescent="0.2">
      <c r="A617" s="11" t="s">
        <v>292</v>
      </c>
      <c r="B617" s="11" t="s">
        <v>1258</v>
      </c>
      <c r="C617" s="42">
        <v>2424</v>
      </c>
      <c r="D617" s="40">
        <f t="shared" si="24"/>
        <v>969.6</v>
      </c>
    </row>
    <row r="618" spans="1:4" x14ac:dyDescent="0.2">
      <c r="A618" s="11" t="s">
        <v>293</v>
      </c>
      <c r="B618" s="11" t="s">
        <v>1258</v>
      </c>
      <c r="C618" s="42">
        <v>2424</v>
      </c>
      <c r="D618" s="40">
        <f t="shared" si="24"/>
        <v>969.6</v>
      </c>
    </row>
    <row r="619" spans="1:4" x14ac:dyDescent="0.2">
      <c r="A619" s="11" t="s">
        <v>294</v>
      </c>
      <c r="B619" s="11" t="s">
        <v>1258</v>
      </c>
      <c r="C619" s="42">
        <v>2787</v>
      </c>
      <c r="D619" s="40">
        <f t="shared" si="24"/>
        <v>1114.8</v>
      </c>
    </row>
    <row r="620" spans="1:4" x14ac:dyDescent="0.2">
      <c r="A620" s="11" t="s">
        <v>295</v>
      </c>
      <c r="B620" s="11" t="s">
        <v>1258</v>
      </c>
      <c r="C620" s="42">
        <v>2986</v>
      </c>
      <c r="D620" s="40">
        <f t="shared" si="24"/>
        <v>1194.4000000000001</v>
      </c>
    </row>
    <row r="621" spans="1:4" x14ac:dyDescent="0.2">
      <c r="A621" s="11" t="s">
        <v>296</v>
      </c>
      <c r="B621" s="11" t="s">
        <v>1258</v>
      </c>
      <c r="C621" s="42">
        <v>3175</v>
      </c>
      <c r="D621" s="40">
        <f t="shared" si="24"/>
        <v>1270</v>
      </c>
    </row>
    <row r="622" spans="1:4" x14ac:dyDescent="0.2">
      <c r="A622" s="11" t="s">
        <v>298</v>
      </c>
      <c r="B622" s="11" t="s">
        <v>1258</v>
      </c>
      <c r="C622" s="42">
        <v>3175</v>
      </c>
      <c r="D622" s="40">
        <f t="shared" si="24"/>
        <v>1270</v>
      </c>
    </row>
    <row r="623" spans="1:4" x14ac:dyDescent="0.2">
      <c r="A623" s="11" t="s">
        <v>1291</v>
      </c>
      <c r="B623" s="11" t="s">
        <v>1258</v>
      </c>
      <c r="C623" s="42">
        <v>3175</v>
      </c>
      <c r="D623" s="40">
        <f t="shared" si="24"/>
        <v>1270</v>
      </c>
    </row>
    <row r="624" spans="1:4" x14ac:dyDescent="0.2">
      <c r="A624" s="11" t="s">
        <v>299</v>
      </c>
      <c r="B624" s="11" t="s">
        <v>1258</v>
      </c>
      <c r="C624" s="42">
        <v>3994</v>
      </c>
      <c r="D624" s="40">
        <f t="shared" si="24"/>
        <v>1597.6000000000001</v>
      </c>
    </row>
    <row r="625" spans="1:4" x14ac:dyDescent="0.2">
      <c r="A625" s="11" t="s">
        <v>1289</v>
      </c>
      <c r="B625" s="11" t="s">
        <v>1258</v>
      </c>
      <c r="C625" s="42">
        <v>3994</v>
      </c>
      <c r="D625" s="40">
        <f t="shared" si="24"/>
        <v>1597.6000000000001</v>
      </c>
    </row>
    <row r="626" spans="1:4" x14ac:dyDescent="0.2">
      <c r="A626" s="11" t="s">
        <v>300</v>
      </c>
      <c r="B626" s="11" t="s">
        <v>1258</v>
      </c>
      <c r="C626" s="42">
        <v>3994</v>
      </c>
      <c r="D626" s="40">
        <f t="shared" si="24"/>
        <v>1597.6000000000001</v>
      </c>
    </row>
    <row r="627" spans="1:4" x14ac:dyDescent="0.2">
      <c r="A627" s="11" t="s">
        <v>1295</v>
      </c>
      <c r="B627" s="11" t="s">
        <v>1258</v>
      </c>
      <c r="C627" s="42">
        <v>3994</v>
      </c>
      <c r="D627" s="40">
        <f t="shared" si="24"/>
        <v>1597.6000000000001</v>
      </c>
    </row>
    <row r="628" spans="1:4" x14ac:dyDescent="0.2">
      <c r="A628" s="11" t="s">
        <v>301</v>
      </c>
      <c r="B628" s="11" t="s">
        <v>1258</v>
      </c>
      <c r="C628" s="42">
        <v>4672</v>
      </c>
      <c r="D628" s="40">
        <f t="shared" si="24"/>
        <v>1868.8000000000002</v>
      </c>
    </row>
    <row r="629" spans="1:4" x14ac:dyDescent="0.2">
      <c r="A629" s="11" t="s">
        <v>302</v>
      </c>
      <c r="B629" s="11" t="s">
        <v>1258</v>
      </c>
      <c r="C629" s="42">
        <v>7779</v>
      </c>
      <c r="D629" s="40">
        <f t="shared" si="24"/>
        <v>3111.6000000000004</v>
      </c>
    </row>
    <row r="630" spans="1:4" x14ac:dyDescent="0.2">
      <c r="A630" s="11" t="s">
        <v>303</v>
      </c>
      <c r="B630" s="11" t="s">
        <v>1258</v>
      </c>
      <c r="C630" s="42">
        <v>989</v>
      </c>
      <c r="D630" s="40">
        <f t="shared" si="24"/>
        <v>395.6</v>
      </c>
    </row>
    <row r="631" spans="1:4" x14ac:dyDescent="0.2">
      <c r="A631" s="11" t="s">
        <v>1294</v>
      </c>
      <c r="B631" s="11" t="s">
        <v>1258</v>
      </c>
      <c r="C631" s="42">
        <v>989</v>
      </c>
      <c r="D631" s="40">
        <f t="shared" si="24"/>
        <v>395.6</v>
      </c>
    </row>
    <row r="632" spans="1:4" x14ac:dyDescent="0.2">
      <c r="A632" s="11" t="s">
        <v>304</v>
      </c>
      <c r="B632" s="11" t="s">
        <v>1258</v>
      </c>
      <c r="C632" s="42">
        <v>11825</v>
      </c>
      <c r="D632" s="40">
        <f t="shared" si="24"/>
        <v>4730</v>
      </c>
    </row>
    <row r="633" spans="1:4" x14ac:dyDescent="0.2">
      <c r="A633" s="11" t="s">
        <v>1284</v>
      </c>
      <c r="B633" s="11" t="s">
        <v>1258</v>
      </c>
      <c r="C633" s="42">
        <v>11825</v>
      </c>
      <c r="D633" s="40">
        <f t="shared" si="24"/>
        <v>4730</v>
      </c>
    </row>
    <row r="634" spans="1:4" x14ac:dyDescent="0.2">
      <c r="A634" s="11" t="s">
        <v>1286</v>
      </c>
      <c r="B634" s="11" t="s">
        <v>1258</v>
      </c>
      <c r="C634" s="42">
        <v>12935</v>
      </c>
      <c r="D634" s="40">
        <f t="shared" si="24"/>
        <v>5174</v>
      </c>
    </row>
    <row r="635" spans="1:4" x14ac:dyDescent="0.2">
      <c r="A635" s="11" t="s">
        <v>1287</v>
      </c>
      <c r="B635" s="11" t="s">
        <v>1258</v>
      </c>
      <c r="C635" s="42">
        <v>989</v>
      </c>
      <c r="D635" s="40">
        <f t="shared" si="24"/>
        <v>395.6</v>
      </c>
    </row>
    <row r="636" spans="1:4" x14ac:dyDescent="0.2">
      <c r="A636" s="11" t="s">
        <v>1278</v>
      </c>
      <c r="B636" s="11" t="s">
        <v>1258</v>
      </c>
      <c r="C636" s="42">
        <v>989</v>
      </c>
      <c r="D636" s="40">
        <f t="shared" si="24"/>
        <v>395.6</v>
      </c>
    </row>
    <row r="637" spans="1:4" x14ac:dyDescent="0.2">
      <c r="A637" s="11" t="s">
        <v>305</v>
      </c>
      <c r="B637" s="11" t="s">
        <v>1258</v>
      </c>
      <c r="C637" s="42">
        <v>989</v>
      </c>
      <c r="D637" s="40">
        <f t="shared" si="24"/>
        <v>395.6</v>
      </c>
    </row>
    <row r="638" spans="1:4" x14ac:dyDescent="0.2">
      <c r="A638" s="11" t="s">
        <v>306</v>
      </c>
      <c r="B638" s="11" t="s">
        <v>1258</v>
      </c>
      <c r="C638" s="42">
        <v>989</v>
      </c>
      <c r="D638" s="40">
        <f t="shared" si="24"/>
        <v>395.6</v>
      </c>
    </row>
    <row r="639" spans="1:4" x14ac:dyDescent="0.2">
      <c r="A639" s="11" t="s">
        <v>1296</v>
      </c>
      <c r="B639" s="11" t="s">
        <v>1258</v>
      </c>
      <c r="C639" s="42">
        <v>1154</v>
      </c>
      <c r="D639" s="40">
        <f t="shared" si="24"/>
        <v>461.6</v>
      </c>
    </row>
    <row r="640" spans="1:4" x14ac:dyDescent="0.2">
      <c r="A640" s="11" t="s">
        <v>307</v>
      </c>
      <c r="B640" s="11" t="s">
        <v>1258</v>
      </c>
      <c r="C640" s="42">
        <v>1154</v>
      </c>
      <c r="D640" s="40">
        <f t="shared" si="24"/>
        <v>461.6</v>
      </c>
    </row>
    <row r="641" spans="1:4" x14ac:dyDescent="0.2">
      <c r="A641" s="11" t="s">
        <v>308</v>
      </c>
      <c r="B641" s="11" t="s">
        <v>1258</v>
      </c>
      <c r="C641" s="42">
        <v>1320</v>
      </c>
      <c r="D641" s="40">
        <f t="shared" si="24"/>
        <v>528</v>
      </c>
    </row>
    <row r="642" spans="1:4" x14ac:dyDescent="0.2">
      <c r="A642" s="11" t="s">
        <v>308</v>
      </c>
      <c r="B642" s="11" t="s">
        <v>1262</v>
      </c>
      <c r="C642" s="42">
        <v>341</v>
      </c>
      <c r="D642" s="40">
        <f>C642*0.5</f>
        <v>170.5</v>
      </c>
    </row>
    <row r="643" spans="1:4" x14ac:dyDescent="0.2">
      <c r="A643" s="11" t="s">
        <v>1629</v>
      </c>
      <c r="B643" s="11" t="s">
        <v>1348</v>
      </c>
      <c r="C643" s="42">
        <v>1320</v>
      </c>
      <c r="D643" s="40">
        <f>C643*0.4</f>
        <v>528</v>
      </c>
    </row>
    <row r="644" spans="1:4" x14ac:dyDescent="0.2">
      <c r="A644" s="11" t="s">
        <v>309</v>
      </c>
      <c r="B644" s="11" t="s">
        <v>1258</v>
      </c>
      <c r="C644" s="42">
        <v>1320</v>
      </c>
      <c r="D644" s="40">
        <f t="shared" ref="D644:D647" si="25">C644*0.4</f>
        <v>528</v>
      </c>
    </row>
    <row r="645" spans="1:4" x14ac:dyDescent="0.2">
      <c r="A645" s="11" t="s">
        <v>1285</v>
      </c>
      <c r="B645" s="11" t="s">
        <v>1258</v>
      </c>
      <c r="C645" s="42">
        <v>1353</v>
      </c>
      <c r="D645" s="40">
        <f t="shared" si="25"/>
        <v>541.20000000000005</v>
      </c>
    </row>
    <row r="646" spans="1:4" x14ac:dyDescent="0.2">
      <c r="A646" s="11" t="s">
        <v>310</v>
      </c>
      <c r="B646" s="11" t="s">
        <v>1258</v>
      </c>
      <c r="C646" s="42">
        <v>1478</v>
      </c>
      <c r="D646" s="40">
        <f t="shared" si="25"/>
        <v>591.20000000000005</v>
      </c>
    </row>
    <row r="647" spans="1:4" x14ac:dyDescent="0.2">
      <c r="A647" s="11" t="s">
        <v>1292</v>
      </c>
      <c r="B647" s="11" t="s">
        <v>1258</v>
      </c>
      <c r="C647" s="42">
        <v>1478</v>
      </c>
      <c r="D647" s="40">
        <f t="shared" si="25"/>
        <v>591.20000000000005</v>
      </c>
    </row>
    <row r="648" spans="1:4" x14ac:dyDescent="0.2">
      <c r="A648" s="11"/>
      <c r="B648" s="11"/>
      <c r="C648" s="42"/>
      <c r="D648" s="40"/>
    </row>
    <row r="649" spans="1:4" x14ac:dyDescent="0.2">
      <c r="A649" s="9" t="s">
        <v>2142</v>
      </c>
      <c r="B649" s="9" t="s">
        <v>1257</v>
      </c>
      <c r="C649" s="43" t="s">
        <v>1986</v>
      </c>
      <c r="D649" s="39" t="s">
        <v>1987</v>
      </c>
    </row>
    <row r="650" spans="1:4" x14ac:dyDescent="0.2">
      <c r="A650" s="11" t="s">
        <v>1290</v>
      </c>
      <c r="B650" s="11" t="s">
        <v>1258</v>
      </c>
      <c r="C650" s="42">
        <v>1895</v>
      </c>
      <c r="D650" s="40">
        <f>C650*0.4</f>
        <v>758</v>
      </c>
    </row>
    <row r="651" spans="1:4" x14ac:dyDescent="0.2">
      <c r="A651" s="11" t="s">
        <v>289</v>
      </c>
      <c r="B651" s="11" t="s">
        <v>1258</v>
      </c>
      <c r="C651" s="42">
        <v>2424</v>
      </c>
      <c r="D651" s="40">
        <f>C651*0.4</f>
        <v>969.6</v>
      </c>
    </row>
    <row r="652" spans="1:4" x14ac:dyDescent="0.2">
      <c r="A652" s="11" t="s">
        <v>297</v>
      </c>
      <c r="B652" s="11" t="s">
        <v>1258</v>
      </c>
      <c r="C652" s="42">
        <v>3175</v>
      </c>
      <c r="D652" s="40">
        <f>C652*0.4</f>
        <v>1270</v>
      </c>
    </row>
    <row r="653" spans="1:4" x14ac:dyDescent="0.2">
      <c r="A653" s="34"/>
      <c r="B653" s="34"/>
      <c r="C653" s="46"/>
      <c r="D653" s="47"/>
    </row>
    <row r="654" spans="1:4" x14ac:dyDescent="0.2">
      <c r="A654" s="53" t="s">
        <v>493</v>
      </c>
      <c r="B654" s="53"/>
      <c r="C654" s="53"/>
      <c r="D654" s="53"/>
    </row>
    <row r="655" spans="1:4" x14ac:dyDescent="0.2">
      <c r="A655" s="9" t="s">
        <v>2135</v>
      </c>
      <c r="B655" s="9" t="s">
        <v>1630</v>
      </c>
      <c r="C655" s="43" t="s">
        <v>1986</v>
      </c>
      <c r="D655" s="39" t="s">
        <v>1987</v>
      </c>
    </row>
    <row r="656" spans="1:4" x14ac:dyDescent="0.2">
      <c r="A656" s="11" t="s">
        <v>1620</v>
      </c>
      <c r="B656" s="11" t="s">
        <v>1348</v>
      </c>
      <c r="C656" s="42">
        <v>3154</v>
      </c>
      <c r="D656" s="40">
        <f>C656*0.4</f>
        <v>1261.6000000000001</v>
      </c>
    </row>
    <row r="657" spans="1:4" x14ac:dyDescent="0.2">
      <c r="A657" s="11" t="s">
        <v>1625</v>
      </c>
      <c r="B657" s="11" t="s">
        <v>1348</v>
      </c>
      <c r="C657" s="42">
        <v>2111</v>
      </c>
      <c r="D657" s="40">
        <f>C657*0.4</f>
        <v>844.40000000000009</v>
      </c>
    </row>
    <row r="658" spans="1:4" x14ac:dyDescent="0.2">
      <c r="A658" s="11" t="s">
        <v>1619</v>
      </c>
      <c r="B658" s="11" t="s">
        <v>1348</v>
      </c>
      <c r="C658" s="42">
        <v>2850</v>
      </c>
      <c r="D658" s="40">
        <f>C658*0.4</f>
        <v>1140</v>
      </c>
    </row>
    <row r="659" spans="1:4" x14ac:dyDescent="0.2">
      <c r="A659" s="4"/>
      <c r="B659" s="4"/>
    </row>
    <row r="660" spans="1:4" x14ac:dyDescent="0.2">
      <c r="A660" s="9" t="s">
        <v>2136</v>
      </c>
      <c r="B660" s="9" t="s">
        <v>1630</v>
      </c>
      <c r="C660" s="43" t="s">
        <v>1986</v>
      </c>
      <c r="D660" s="39" t="s">
        <v>1987</v>
      </c>
    </row>
    <row r="661" spans="1:4" x14ac:dyDescent="0.2">
      <c r="A661" s="11" t="s">
        <v>494</v>
      </c>
      <c r="B661" s="11" t="s">
        <v>1348</v>
      </c>
      <c r="C661" s="42">
        <v>2105</v>
      </c>
      <c r="D661" s="40">
        <f>C661*0.4</f>
        <v>842</v>
      </c>
    </row>
    <row r="662" spans="1:4" x14ac:dyDescent="0.2">
      <c r="A662" s="4"/>
      <c r="B662" s="4"/>
    </row>
    <row r="663" spans="1:4" x14ac:dyDescent="0.2">
      <c r="A663" s="9" t="s">
        <v>493</v>
      </c>
      <c r="B663" s="9" t="s">
        <v>1630</v>
      </c>
      <c r="C663" s="43" t="s">
        <v>1986</v>
      </c>
      <c r="D663" s="39" t="s">
        <v>1987</v>
      </c>
    </row>
    <row r="664" spans="1:4" x14ac:dyDescent="0.2">
      <c r="A664" s="11" t="s">
        <v>1631</v>
      </c>
      <c r="B664" s="11" t="s">
        <v>1262</v>
      </c>
      <c r="C664" s="42">
        <v>573</v>
      </c>
      <c r="D664" s="40">
        <f>C664*0.5</f>
        <v>286.5</v>
      </c>
    </row>
    <row r="665" spans="1:4" x14ac:dyDescent="0.2">
      <c r="A665" s="11" t="s">
        <v>496</v>
      </c>
      <c r="B665" s="11" t="s">
        <v>1348</v>
      </c>
      <c r="C665" s="42">
        <v>2970</v>
      </c>
      <c r="D665" s="40">
        <f>C665*0.4</f>
        <v>1188</v>
      </c>
    </row>
    <row r="666" spans="1:4" x14ac:dyDescent="0.2">
      <c r="A666" s="11" t="s">
        <v>497</v>
      </c>
      <c r="B666" s="11" t="s">
        <v>1348</v>
      </c>
      <c r="C666" s="42">
        <v>1971</v>
      </c>
      <c r="D666" s="40">
        <f>C666*0.4</f>
        <v>788.40000000000009</v>
      </c>
    </row>
    <row r="667" spans="1:4" x14ac:dyDescent="0.2">
      <c r="A667" s="11" t="s">
        <v>1632</v>
      </c>
      <c r="B667" s="11" t="s">
        <v>1259</v>
      </c>
      <c r="C667" s="42">
        <v>738</v>
      </c>
      <c r="D667" s="40">
        <f>C667*0.5</f>
        <v>369</v>
      </c>
    </row>
    <row r="668" spans="1:4" x14ac:dyDescent="0.2">
      <c r="A668" s="11" t="s">
        <v>1633</v>
      </c>
      <c r="B668" s="11" t="s">
        <v>1262</v>
      </c>
      <c r="C668" s="42">
        <v>1635</v>
      </c>
      <c r="D668" s="40">
        <f>C668*0.5</f>
        <v>817.5</v>
      </c>
    </row>
    <row r="669" spans="1:4" x14ac:dyDescent="0.2">
      <c r="A669" s="11" t="s">
        <v>500</v>
      </c>
      <c r="B669" s="11" t="s">
        <v>1348</v>
      </c>
      <c r="C669" s="42">
        <v>3777</v>
      </c>
      <c r="D669" s="40">
        <f>C669*0.4</f>
        <v>1510.8000000000002</v>
      </c>
    </row>
    <row r="670" spans="1:4" x14ac:dyDescent="0.2">
      <c r="A670" s="11" t="s">
        <v>1634</v>
      </c>
      <c r="B670" s="11" t="s">
        <v>1262</v>
      </c>
      <c r="C670" s="42">
        <v>1397</v>
      </c>
      <c r="D670" s="40">
        <f>C670*0.5</f>
        <v>698.5</v>
      </c>
    </row>
    <row r="671" spans="1:4" x14ac:dyDescent="0.2">
      <c r="A671" s="11" t="s">
        <v>1635</v>
      </c>
      <c r="B671" s="11" t="s">
        <v>1262</v>
      </c>
      <c r="C671" s="42">
        <v>1987</v>
      </c>
      <c r="D671" s="40">
        <f>C671*0.5</f>
        <v>993.5</v>
      </c>
    </row>
    <row r="672" spans="1:4" x14ac:dyDescent="0.2">
      <c r="A672" s="11" t="s">
        <v>501</v>
      </c>
      <c r="B672" s="11" t="s">
        <v>1348</v>
      </c>
      <c r="C672" s="42">
        <v>3777</v>
      </c>
      <c r="D672" s="40">
        <f>C672*0.4</f>
        <v>1510.8000000000002</v>
      </c>
    </row>
    <row r="673" spans="1:4" x14ac:dyDescent="0.2">
      <c r="A673" s="11" t="s">
        <v>504</v>
      </c>
      <c r="B673" s="11" t="s">
        <v>1348</v>
      </c>
      <c r="C673" s="42">
        <v>4682</v>
      </c>
      <c r="D673" s="40">
        <f>C673*0.4</f>
        <v>1872.8000000000002</v>
      </c>
    </row>
    <row r="674" spans="1:4" x14ac:dyDescent="0.2">
      <c r="A674" s="11" t="s">
        <v>1636</v>
      </c>
      <c r="B674" s="11" t="s">
        <v>1262</v>
      </c>
      <c r="C674" s="42">
        <v>5520</v>
      </c>
      <c r="D674" s="40">
        <f>C674*0.5</f>
        <v>2760</v>
      </c>
    </row>
    <row r="675" spans="1:4" x14ac:dyDescent="0.2">
      <c r="A675" s="11" t="s">
        <v>510</v>
      </c>
      <c r="B675" s="11" t="s">
        <v>1348</v>
      </c>
      <c r="C675" s="42">
        <v>3994</v>
      </c>
      <c r="D675" s="40">
        <f>C675*0.4</f>
        <v>1597.6000000000001</v>
      </c>
    </row>
    <row r="676" spans="1:4" x14ac:dyDescent="0.2">
      <c r="A676" s="11" t="s">
        <v>1637</v>
      </c>
      <c r="B676" s="11" t="s">
        <v>1262</v>
      </c>
      <c r="C676" s="42">
        <v>2495</v>
      </c>
      <c r="D676" s="40">
        <f>C676*0.5</f>
        <v>1247.5</v>
      </c>
    </row>
    <row r="677" spans="1:4" x14ac:dyDescent="0.2">
      <c r="A677" s="11" t="s">
        <v>513</v>
      </c>
      <c r="B677" s="11" t="s">
        <v>1348</v>
      </c>
      <c r="C677" s="42">
        <v>4672</v>
      </c>
      <c r="D677" s="40">
        <f>C677*0.4</f>
        <v>1868.8000000000002</v>
      </c>
    </row>
    <row r="678" spans="1:4" x14ac:dyDescent="0.2">
      <c r="A678" s="11" t="s">
        <v>514</v>
      </c>
      <c r="B678" s="11" t="s">
        <v>1348</v>
      </c>
      <c r="C678" s="42">
        <v>4672</v>
      </c>
      <c r="D678" s="40">
        <f>C678*0.4</f>
        <v>1868.8000000000002</v>
      </c>
    </row>
    <row r="679" spans="1:4" x14ac:dyDescent="0.2">
      <c r="A679" s="11" t="s">
        <v>1638</v>
      </c>
      <c r="B679" s="11" t="s">
        <v>1262</v>
      </c>
      <c r="C679" s="42">
        <v>3489</v>
      </c>
      <c r="D679" s="40">
        <f>C679*0.5</f>
        <v>1744.5</v>
      </c>
    </row>
    <row r="680" spans="1:4" x14ac:dyDescent="0.2">
      <c r="A680" s="11" t="s">
        <v>516</v>
      </c>
      <c r="B680" s="11" t="s">
        <v>1348</v>
      </c>
      <c r="C680" s="42">
        <v>5276</v>
      </c>
      <c r="D680" s="40">
        <f>C680*0.4</f>
        <v>2110.4</v>
      </c>
    </row>
    <row r="681" spans="1:4" x14ac:dyDescent="0.2">
      <c r="A681" s="11" t="s">
        <v>518</v>
      </c>
      <c r="B681" s="11" t="s">
        <v>1348</v>
      </c>
      <c r="C681" s="42">
        <v>6411</v>
      </c>
      <c r="D681" s="40">
        <f t="shared" ref="D681:D683" si="26">C681*0.4</f>
        <v>2564.4</v>
      </c>
    </row>
    <row r="682" spans="1:4" x14ac:dyDescent="0.2">
      <c r="A682" s="11" t="s">
        <v>519</v>
      </c>
      <c r="B682" s="11" t="s">
        <v>1348</v>
      </c>
      <c r="C682" s="42">
        <v>7333</v>
      </c>
      <c r="D682" s="40">
        <f t="shared" si="26"/>
        <v>2933.2000000000003</v>
      </c>
    </row>
    <row r="683" spans="1:4" x14ac:dyDescent="0.2">
      <c r="A683" s="11" t="s">
        <v>520</v>
      </c>
      <c r="B683" s="11" t="s">
        <v>1348</v>
      </c>
      <c r="C683" s="42">
        <v>7333</v>
      </c>
      <c r="D683" s="40">
        <f t="shared" si="26"/>
        <v>2933.2000000000003</v>
      </c>
    </row>
    <row r="684" spans="1:4" x14ac:dyDescent="0.2">
      <c r="A684" s="11" t="s">
        <v>1991</v>
      </c>
      <c r="B684" s="11" t="s">
        <v>1262</v>
      </c>
      <c r="C684" s="42">
        <v>358</v>
      </c>
      <c r="D684" s="40">
        <f>C684*0.5</f>
        <v>179</v>
      </c>
    </row>
    <row r="685" spans="1:4" x14ac:dyDescent="0.2">
      <c r="A685" s="11" t="s">
        <v>526</v>
      </c>
      <c r="B685" s="11" t="s">
        <v>1348</v>
      </c>
      <c r="C685" s="42">
        <v>989</v>
      </c>
      <c r="D685" s="40">
        <f>C685*0.4</f>
        <v>395.6</v>
      </c>
    </row>
    <row r="686" spans="1:4" x14ac:dyDescent="0.2">
      <c r="A686" s="11" t="s">
        <v>522</v>
      </c>
      <c r="B686" s="11" t="s">
        <v>1348</v>
      </c>
      <c r="C686" s="42">
        <v>8391</v>
      </c>
      <c r="D686" s="40">
        <f t="shared" ref="D686:D702" si="27">C686*0.4</f>
        <v>3356.4</v>
      </c>
    </row>
    <row r="687" spans="1:4" x14ac:dyDescent="0.2">
      <c r="A687" s="11" t="s">
        <v>523</v>
      </c>
      <c r="B687" s="11" t="s">
        <v>1348</v>
      </c>
      <c r="C687" s="42">
        <v>10523</v>
      </c>
      <c r="D687" s="40">
        <f t="shared" si="27"/>
        <v>4209.2</v>
      </c>
    </row>
    <row r="688" spans="1:4" x14ac:dyDescent="0.2">
      <c r="A688" s="11" t="s">
        <v>524</v>
      </c>
      <c r="B688" s="11" t="s">
        <v>1348</v>
      </c>
      <c r="C688" s="42">
        <v>11825</v>
      </c>
      <c r="D688" s="40">
        <f t="shared" si="27"/>
        <v>4730</v>
      </c>
    </row>
    <row r="689" spans="1:4" x14ac:dyDescent="0.2">
      <c r="A689" s="11" t="s">
        <v>525</v>
      </c>
      <c r="B689" s="11" t="s">
        <v>1348</v>
      </c>
      <c r="C689" s="42">
        <v>12935</v>
      </c>
      <c r="D689" s="40">
        <f t="shared" si="27"/>
        <v>5174</v>
      </c>
    </row>
    <row r="690" spans="1:4" x14ac:dyDescent="0.2">
      <c r="A690" s="11" t="s">
        <v>527</v>
      </c>
      <c r="B690" s="11" t="s">
        <v>1348</v>
      </c>
      <c r="C690" s="42">
        <v>14195</v>
      </c>
      <c r="D690" s="40">
        <f t="shared" si="27"/>
        <v>5678</v>
      </c>
    </row>
    <row r="691" spans="1:4" x14ac:dyDescent="0.2">
      <c r="A691" s="11" t="s">
        <v>528</v>
      </c>
      <c r="B691" s="11" t="s">
        <v>1348</v>
      </c>
      <c r="C691" s="42">
        <v>14195</v>
      </c>
      <c r="D691" s="40">
        <f t="shared" si="27"/>
        <v>5678</v>
      </c>
    </row>
    <row r="692" spans="1:4" x14ac:dyDescent="0.2">
      <c r="A692" s="11" t="s">
        <v>529</v>
      </c>
      <c r="B692" s="11" t="s">
        <v>1348</v>
      </c>
      <c r="C692" s="42">
        <v>14195</v>
      </c>
      <c r="D692" s="40">
        <f t="shared" si="27"/>
        <v>5678</v>
      </c>
    </row>
    <row r="693" spans="1:4" x14ac:dyDescent="0.2">
      <c r="A693" s="11" t="s">
        <v>530</v>
      </c>
      <c r="B693" s="11" t="s">
        <v>1348</v>
      </c>
      <c r="C693" s="42">
        <v>15691</v>
      </c>
      <c r="D693" s="40">
        <f t="shared" si="27"/>
        <v>6276.4000000000005</v>
      </c>
    </row>
    <row r="694" spans="1:4" x14ac:dyDescent="0.2">
      <c r="A694" s="11" t="s">
        <v>531</v>
      </c>
      <c r="B694" s="11" t="s">
        <v>1348</v>
      </c>
      <c r="C694" s="42">
        <v>989</v>
      </c>
      <c r="D694" s="40">
        <f t="shared" si="27"/>
        <v>395.6</v>
      </c>
    </row>
    <row r="695" spans="1:4" x14ac:dyDescent="0.2">
      <c r="A695" s="11" t="s">
        <v>1624</v>
      </c>
      <c r="B695" s="11" t="s">
        <v>1348</v>
      </c>
      <c r="C695" s="42">
        <v>989</v>
      </c>
      <c r="D695" s="40">
        <f t="shared" si="27"/>
        <v>395.6</v>
      </c>
    </row>
    <row r="696" spans="1:4" x14ac:dyDescent="0.2">
      <c r="A696" s="11" t="s">
        <v>532</v>
      </c>
      <c r="B696" s="11" t="s">
        <v>1348</v>
      </c>
      <c r="C696" s="42">
        <v>20385</v>
      </c>
      <c r="D696" s="40">
        <f t="shared" si="27"/>
        <v>8154</v>
      </c>
    </row>
    <row r="697" spans="1:4" x14ac:dyDescent="0.2">
      <c r="A697" s="11" t="s">
        <v>533</v>
      </c>
      <c r="B697" s="11" t="s">
        <v>1348</v>
      </c>
      <c r="C697" s="42">
        <v>20385</v>
      </c>
      <c r="D697" s="40">
        <f t="shared" si="27"/>
        <v>8154</v>
      </c>
    </row>
    <row r="698" spans="1:4" x14ac:dyDescent="0.2">
      <c r="A698" s="11" t="s">
        <v>534</v>
      </c>
      <c r="B698" s="11" t="s">
        <v>1348</v>
      </c>
      <c r="C698" s="42">
        <v>989</v>
      </c>
      <c r="D698" s="40">
        <f t="shared" si="27"/>
        <v>395.6</v>
      </c>
    </row>
    <row r="699" spans="1:4" x14ac:dyDescent="0.2">
      <c r="A699" s="11" t="s">
        <v>1621</v>
      </c>
      <c r="B699" s="11" t="s">
        <v>1348</v>
      </c>
      <c r="C699" s="42"/>
      <c r="D699" s="40">
        <f t="shared" si="27"/>
        <v>0</v>
      </c>
    </row>
    <row r="700" spans="1:4" x14ac:dyDescent="0.2">
      <c r="A700" s="11" t="s">
        <v>535</v>
      </c>
      <c r="B700" s="11" t="s">
        <v>1262</v>
      </c>
      <c r="C700" s="42">
        <v>358</v>
      </c>
      <c r="D700" s="40">
        <f t="shared" si="27"/>
        <v>143.20000000000002</v>
      </c>
    </row>
    <row r="701" spans="1:4" x14ac:dyDescent="0.2">
      <c r="A701" s="11" t="s">
        <v>536</v>
      </c>
      <c r="B701" s="11" t="s">
        <v>1348</v>
      </c>
      <c r="C701" s="42">
        <v>1136</v>
      </c>
      <c r="D701" s="40">
        <f t="shared" si="27"/>
        <v>454.40000000000003</v>
      </c>
    </row>
    <row r="702" spans="1:4" x14ac:dyDescent="0.2">
      <c r="A702" s="11" t="s">
        <v>1616</v>
      </c>
      <c r="B702" s="11" t="s">
        <v>1348</v>
      </c>
      <c r="C702" s="42">
        <v>1136</v>
      </c>
      <c r="D702" s="40">
        <f t="shared" si="27"/>
        <v>454.40000000000003</v>
      </c>
    </row>
    <row r="703" spans="1:4" x14ac:dyDescent="0.2">
      <c r="A703" s="11" t="s">
        <v>1639</v>
      </c>
      <c r="B703" s="11" t="s">
        <v>1262</v>
      </c>
      <c r="C703" s="42">
        <v>1136</v>
      </c>
      <c r="D703" s="40">
        <f>C703*0.5</f>
        <v>568</v>
      </c>
    </row>
    <row r="704" spans="1:4" x14ac:dyDescent="0.2">
      <c r="A704" s="11" t="s">
        <v>538</v>
      </c>
      <c r="B704" s="11" t="s">
        <v>1348</v>
      </c>
      <c r="C704" s="42">
        <v>1154</v>
      </c>
      <c r="D704" s="40">
        <f>C704*0.4</f>
        <v>461.6</v>
      </c>
    </row>
    <row r="705" spans="1:4" x14ac:dyDescent="0.2">
      <c r="A705" s="11" t="s">
        <v>539</v>
      </c>
      <c r="B705" s="11" t="s">
        <v>1348</v>
      </c>
      <c r="C705" s="42">
        <v>1154</v>
      </c>
      <c r="D705" s="40">
        <f t="shared" ref="D705:D706" si="28">C705*0.4</f>
        <v>461.6</v>
      </c>
    </row>
    <row r="706" spans="1:4" x14ac:dyDescent="0.2">
      <c r="A706" s="11" t="s">
        <v>1627</v>
      </c>
      <c r="B706" s="11" t="s">
        <v>1348</v>
      </c>
      <c r="C706" s="42">
        <v>1320</v>
      </c>
      <c r="D706" s="40">
        <f t="shared" si="28"/>
        <v>528</v>
      </c>
    </row>
    <row r="707" spans="1:4" x14ac:dyDescent="0.2">
      <c r="A707" s="11" t="s">
        <v>1640</v>
      </c>
      <c r="B707" s="11" t="s">
        <v>1259</v>
      </c>
      <c r="C707" s="42">
        <v>1320</v>
      </c>
      <c r="D707" s="40">
        <f t="shared" ref="D707:D711" si="29">C707*0.3</f>
        <v>396</v>
      </c>
    </row>
    <row r="708" spans="1:4" x14ac:dyDescent="0.2">
      <c r="A708" s="11" t="s">
        <v>540</v>
      </c>
      <c r="B708" s="11" t="s">
        <v>1348</v>
      </c>
      <c r="C708" s="42">
        <v>1320</v>
      </c>
      <c r="D708" s="40">
        <f>C708*0.4</f>
        <v>528</v>
      </c>
    </row>
    <row r="709" spans="1:4" x14ac:dyDescent="0.2">
      <c r="A709" s="11" t="s">
        <v>540</v>
      </c>
      <c r="B709" s="11" t="s">
        <v>1262</v>
      </c>
      <c r="C709" s="42">
        <v>373</v>
      </c>
      <c r="D709" s="40">
        <f>C709*0.5</f>
        <v>186.5</v>
      </c>
    </row>
    <row r="710" spans="1:4" x14ac:dyDescent="0.2">
      <c r="A710" s="11" t="s">
        <v>542</v>
      </c>
      <c r="B710" s="11" t="s">
        <v>1348</v>
      </c>
      <c r="C710" s="42">
        <v>1320</v>
      </c>
      <c r="D710" s="40">
        <f>C710*0.4</f>
        <v>528</v>
      </c>
    </row>
    <row r="711" spans="1:4" x14ac:dyDescent="0.2">
      <c r="A711" s="11" t="s">
        <v>1641</v>
      </c>
      <c r="B711" s="11" t="s">
        <v>1259</v>
      </c>
      <c r="C711" s="42">
        <v>1353</v>
      </c>
      <c r="D711" s="40">
        <f t="shared" si="29"/>
        <v>405.9</v>
      </c>
    </row>
    <row r="712" spans="1:4" x14ac:dyDescent="0.2">
      <c r="A712" s="4"/>
      <c r="B712" s="4"/>
    </row>
    <row r="713" spans="1:4" x14ac:dyDescent="0.2">
      <c r="A713" s="9" t="s">
        <v>2139</v>
      </c>
      <c r="B713" s="9" t="s">
        <v>1630</v>
      </c>
      <c r="C713" s="43" t="s">
        <v>1986</v>
      </c>
      <c r="D713" s="39" t="s">
        <v>1987</v>
      </c>
    </row>
    <row r="714" spans="1:4" x14ac:dyDescent="0.2">
      <c r="A714" s="11" t="s">
        <v>1615</v>
      </c>
      <c r="B714" s="11" t="s">
        <v>1348</v>
      </c>
      <c r="C714" s="42"/>
      <c r="D714" s="40">
        <v>225</v>
      </c>
    </row>
    <row r="715" spans="1:4" x14ac:dyDescent="0.2">
      <c r="A715" s="11" t="s">
        <v>1617</v>
      </c>
      <c r="B715" s="11" t="s">
        <v>1348</v>
      </c>
      <c r="C715" s="42"/>
      <c r="D715" s="40">
        <v>175</v>
      </c>
    </row>
    <row r="716" spans="1:4" x14ac:dyDescent="0.2">
      <c r="A716" s="4"/>
      <c r="B716" s="4"/>
    </row>
    <row r="717" spans="1:4" x14ac:dyDescent="0.2">
      <c r="A717" s="9" t="s">
        <v>2138</v>
      </c>
      <c r="B717" s="9" t="s">
        <v>1630</v>
      </c>
      <c r="C717" s="43" t="s">
        <v>1986</v>
      </c>
      <c r="D717" s="39" t="s">
        <v>1987</v>
      </c>
    </row>
    <row r="718" spans="1:4" x14ac:dyDescent="0.2">
      <c r="A718" s="11" t="s">
        <v>498</v>
      </c>
      <c r="B718" s="11" t="s">
        <v>1348</v>
      </c>
      <c r="C718" s="42">
        <v>2394</v>
      </c>
      <c r="D718" s="40">
        <f>C718*0.4</f>
        <v>957.6</v>
      </c>
    </row>
    <row r="719" spans="1:4" x14ac:dyDescent="0.2">
      <c r="A719" s="11" t="s">
        <v>503</v>
      </c>
      <c r="B719" s="11" t="s">
        <v>1348</v>
      </c>
      <c r="C719" s="42">
        <v>2787</v>
      </c>
      <c r="D719" s="40">
        <f t="shared" ref="D719:D738" si="30">C719*0.4</f>
        <v>1114.8</v>
      </c>
    </row>
    <row r="720" spans="1:4" x14ac:dyDescent="0.2">
      <c r="A720" s="11" t="s">
        <v>505</v>
      </c>
      <c r="B720" s="11" t="s">
        <v>1348</v>
      </c>
      <c r="C720" s="42">
        <v>3175</v>
      </c>
      <c r="D720" s="40">
        <f t="shared" si="30"/>
        <v>1270</v>
      </c>
    </row>
    <row r="721" spans="1:4" x14ac:dyDescent="0.2">
      <c r="A721" s="11" t="s">
        <v>1622</v>
      </c>
      <c r="B721" s="11" t="s">
        <v>1348</v>
      </c>
      <c r="C721" s="42">
        <v>3175</v>
      </c>
      <c r="D721" s="40">
        <f t="shared" si="30"/>
        <v>1270</v>
      </c>
    </row>
    <row r="722" spans="1:4" x14ac:dyDescent="0.2">
      <c r="A722" s="11" t="s">
        <v>506</v>
      </c>
      <c r="B722" s="11" t="s">
        <v>1348</v>
      </c>
      <c r="C722" s="42">
        <v>3175</v>
      </c>
      <c r="D722" s="40">
        <f t="shared" si="30"/>
        <v>1270</v>
      </c>
    </row>
    <row r="723" spans="1:4" x14ac:dyDescent="0.2">
      <c r="A723" s="11" t="s">
        <v>507</v>
      </c>
      <c r="B723" s="11" t="s">
        <v>1348</v>
      </c>
      <c r="C723" s="42">
        <v>3175</v>
      </c>
      <c r="D723" s="40">
        <f t="shared" si="30"/>
        <v>1270</v>
      </c>
    </row>
    <row r="724" spans="1:4" x14ac:dyDescent="0.2">
      <c r="A724" s="11" t="s">
        <v>1623</v>
      </c>
      <c r="B724" s="11" t="s">
        <v>1348</v>
      </c>
      <c r="C724" s="42">
        <v>3538</v>
      </c>
      <c r="D724" s="40">
        <f t="shared" si="30"/>
        <v>1415.2</v>
      </c>
    </row>
    <row r="725" spans="1:4" x14ac:dyDescent="0.2">
      <c r="A725" s="11" t="s">
        <v>511</v>
      </c>
      <c r="B725" s="11" t="s">
        <v>1348</v>
      </c>
      <c r="C725" s="42">
        <v>3994</v>
      </c>
      <c r="D725" s="40">
        <f t="shared" si="30"/>
        <v>1597.6000000000001</v>
      </c>
    </row>
    <row r="726" spans="1:4" x14ac:dyDescent="0.2">
      <c r="A726" s="11" t="s">
        <v>515</v>
      </c>
      <c r="B726" s="11" t="s">
        <v>1348</v>
      </c>
      <c r="C726" s="42">
        <v>5193</v>
      </c>
      <c r="D726" s="40">
        <f t="shared" si="30"/>
        <v>2077.2000000000003</v>
      </c>
    </row>
    <row r="727" spans="1:4" x14ac:dyDescent="0.2">
      <c r="A727" s="11" t="s">
        <v>1626</v>
      </c>
      <c r="B727" s="11" t="s">
        <v>1348</v>
      </c>
      <c r="C727" s="42">
        <v>5193</v>
      </c>
      <c r="D727" s="40">
        <f t="shared" si="30"/>
        <v>2077.2000000000003</v>
      </c>
    </row>
    <row r="728" spans="1:4" x14ac:dyDescent="0.2">
      <c r="A728" s="11" t="s">
        <v>517</v>
      </c>
      <c r="B728" s="11" t="s">
        <v>1348</v>
      </c>
      <c r="C728" s="42">
        <v>6411</v>
      </c>
      <c r="D728" s="40">
        <f t="shared" si="30"/>
        <v>2564.4</v>
      </c>
    </row>
    <row r="729" spans="1:4" x14ac:dyDescent="0.2">
      <c r="A729" s="11" t="s">
        <v>1607</v>
      </c>
      <c r="B729" s="11" t="s">
        <v>1348</v>
      </c>
      <c r="C729" s="42">
        <v>7333</v>
      </c>
      <c r="D729" s="40">
        <f t="shared" si="30"/>
        <v>2933.2000000000003</v>
      </c>
    </row>
    <row r="730" spans="1:4" x14ac:dyDescent="0.2">
      <c r="A730" s="11" t="s">
        <v>1611</v>
      </c>
      <c r="B730" s="11" t="s">
        <v>1348</v>
      </c>
      <c r="C730" s="42">
        <v>7333</v>
      </c>
      <c r="D730" s="40">
        <f t="shared" si="30"/>
        <v>2933.2000000000003</v>
      </c>
    </row>
    <row r="731" spans="1:4" x14ac:dyDescent="0.2">
      <c r="A731" s="11" t="s">
        <v>1614</v>
      </c>
      <c r="B731" s="11" t="s">
        <v>1348</v>
      </c>
      <c r="C731" s="42">
        <v>7773</v>
      </c>
      <c r="D731" s="40">
        <f t="shared" si="30"/>
        <v>3109.2000000000003</v>
      </c>
    </row>
    <row r="732" spans="1:4" x14ac:dyDescent="0.2">
      <c r="A732" s="11" t="s">
        <v>1612</v>
      </c>
      <c r="B732" s="11" t="s">
        <v>1348</v>
      </c>
      <c r="C732" s="42">
        <v>9272</v>
      </c>
      <c r="D732" s="40">
        <f t="shared" si="30"/>
        <v>3708.8</v>
      </c>
    </row>
    <row r="733" spans="1:4" x14ac:dyDescent="0.2">
      <c r="A733" s="11" t="s">
        <v>1608</v>
      </c>
      <c r="B733" s="11" t="s">
        <v>1348</v>
      </c>
      <c r="C733" s="42">
        <v>10523</v>
      </c>
      <c r="D733" s="40">
        <f t="shared" si="30"/>
        <v>4209.2</v>
      </c>
    </row>
    <row r="734" spans="1:4" x14ac:dyDescent="0.2">
      <c r="A734" s="11" t="s">
        <v>1610</v>
      </c>
      <c r="B734" s="11" t="s">
        <v>1348</v>
      </c>
      <c r="C734" s="42">
        <v>12935</v>
      </c>
      <c r="D734" s="40">
        <f t="shared" si="30"/>
        <v>5174</v>
      </c>
    </row>
    <row r="735" spans="1:4" x14ac:dyDescent="0.2">
      <c r="A735" s="11" t="s">
        <v>1613</v>
      </c>
      <c r="B735" s="11" t="s">
        <v>1348</v>
      </c>
      <c r="C735" s="42">
        <v>15691</v>
      </c>
      <c r="D735" s="40">
        <f t="shared" si="30"/>
        <v>6276.4000000000005</v>
      </c>
    </row>
    <row r="736" spans="1:4" x14ac:dyDescent="0.2">
      <c r="A736" s="11" t="s">
        <v>1609</v>
      </c>
      <c r="B736" s="11" t="s">
        <v>1348</v>
      </c>
      <c r="C736" s="42">
        <v>23893</v>
      </c>
      <c r="D736" s="40">
        <f t="shared" si="30"/>
        <v>9557.2000000000007</v>
      </c>
    </row>
    <row r="737" spans="1:4" x14ac:dyDescent="0.2">
      <c r="A737" s="11" t="s">
        <v>537</v>
      </c>
      <c r="B737" s="11" t="s">
        <v>1348</v>
      </c>
      <c r="C737" s="42">
        <v>1154</v>
      </c>
      <c r="D737" s="40">
        <f t="shared" si="30"/>
        <v>461.6</v>
      </c>
    </row>
    <row r="738" spans="1:4" x14ac:dyDescent="0.2">
      <c r="A738" s="11" t="s">
        <v>1618</v>
      </c>
      <c r="B738" s="11" t="s">
        <v>1348</v>
      </c>
      <c r="C738" s="42">
        <v>1353</v>
      </c>
      <c r="D738" s="40">
        <f t="shared" si="30"/>
        <v>541.20000000000005</v>
      </c>
    </row>
    <row r="739" spans="1:4" x14ac:dyDescent="0.2">
      <c r="A739" s="4"/>
      <c r="B739" s="4"/>
    </row>
    <row r="740" spans="1:4" x14ac:dyDescent="0.2">
      <c r="A740" s="9" t="s">
        <v>2137</v>
      </c>
      <c r="B740" s="9" t="s">
        <v>1630</v>
      </c>
      <c r="C740" s="43" t="s">
        <v>1986</v>
      </c>
      <c r="D740" s="39" t="s">
        <v>1987</v>
      </c>
    </row>
    <row r="741" spans="1:4" x14ac:dyDescent="0.2">
      <c r="A741" s="11" t="s">
        <v>499</v>
      </c>
      <c r="B741" s="11" t="s">
        <v>1348</v>
      </c>
      <c r="C741" s="42">
        <v>3175</v>
      </c>
      <c r="D741" s="40">
        <f>C741*0.4</f>
        <v>1270</v>
      </c>
    </row>
    <row r="742" spans="1:4" x14ac:dyDescent="0.2">
      <c r="A742" s="11" t="s">
        <v>502</v>
      </c>
      <c r="B742" s="11" t="s">
        <v>1348</v>
      </c>
      <c r="C742" s="42">
        <v>4541</v>
      </c>
      <c r="D742" s="40">
        <f t="shared" ref="D742:D747" si="31">C742*0.4</f>
        <v>1816.4</v>
      </c>
    </row>
    <row r="743" spans="1:4" x14ac:dyDescent="0.2">
      <c r="A743" s="11" t="s">
        <v>508</v>
      </c>
      <c r="B743" s="11" t="s">
        <v>1348</v>
      </c>
      <c r="C743" s="42">
        <v>5601</v>
      </c>
      <c r="D743" s="40">
        <f t="shared" si="31"/>
        <v>2240.4</v>
      </c>
    </row>
    <row r="744" spans="1:4" x14ac:dyDescent="0.2">
      <c r="A744" s="11" t="s">
        <v>509</v>
      </c>
      <c r="B744" s="11" t="s">
        <v>1348</v>
      </c>
      <c r="C744" s="42">
        <v>5601</v>
      </c>
      <c r="D744" s="40">
        <f t="shared" si="31"/>
        <v>2240.4</v>
      </c>
    </row>
    <row r="745" spans="1:4" x14ac:dyDescent="0.2">
      <c r="A745" s="11" t="s">
        <v>1628</v>
      </c>
      <c r="B745" s="11" t="s">
        <v>1348</v>
      </c>
      <c r="C745" s="42">
        <v>6236</v>
      </c>
      <c r="D745" s="40">
        <f t="shared" si="31"/>
        <v>2494.4</v>
      </c>
    </row>
    <row r="746" spans="1:4" x14ac:dyDescent="0.2">
      <c r="A746" s="11" t="s">
        <v>512</v>
      </c>
      <c r="B746" s="11" t="s">
        <v>1348</v>
      </c>
      <c r="C746" s="42">
        <v>6785</v>
      </c>
      <c r="D746" s="40">
        <f t="shared" si="31"/>
        <v>2714</v>
      </c>
    </row>
    <row r="747" spans="1:4" x14ac:dyDescent="0.2">
      <c r="A747" s="11" t="s">
        <v>521</v>
      </c>
      <c r="B747" s="11" t="s">
        <v>1348</v>
      </c>
      <c r="C747" s="42">
        <v>9735</v>
      </c>
      <c r="D747" s="40">
        <f t="shared" si="31"/>
        <v>3894</v>
      </c>
    </row>
    <row r="748" spans="1:4" x14ac:dyDescent="0.2">
      <c r="A748" s="4"/>
      <c r="B748" s="4"/>
    </row>
    <row r="749" spans="1:4" x14ac:dyDescent="0.2">
      <c r="A749" s="53" t="s">
        <v>2133</v>
      </c>
      <c r="B749" s="53"/>
      <c r="C749" s="53"/>
      <c r="D749" s="53"/>
    </row>
    <row r="750" spans="1:4" x14ac:dyDescent="0.2">
      <c r="A750" s="9" t="s">
        <v>2133</v>
      </c>
      <c r="B750" s="9" t="s">
        <v>1257</v>
      </c>
      <c r="C750" s="43" t="s">
        <v>1986</v>
      </c>
      <c r="D750" s="43" t="s">
        <v>1987</v>
      </c>
    </row>
    <row r="751" spans="1:4" x14ac:dyDescent="0.2">
      <c r="A751" s="11" t="s">
        <v>350</v>
      </c>
      <c r="B751" s="11" t="s">
        <v>1348</v>
      </c>
      <c r="C751" s="42">
        <v>462</v>
      </c>
      <c r="D751" s="42">
        <f>C751*0.4</f>
        <v>184.8</v>
      </c>
    </row>
    <row r="752" spans="1:4" x14ac:dyDescent="0.2">
      <c r="A752" s="11" t="s">
        <v>856</v>
      </c>
      <c r="B752" s="11" t="s">
        <v>1347</v>
      </c>
      <c r="C752" s="42"/>
      <c r="D752" s="42">
        <f>C752/2</f>
        <v>0</v>
      </c>
    </row>
    <row r="753" spans="1:4" x14ac:dyDescent="0.2">
      <c r="A753" s="11" t="s">
        <v>351</v>
      </c>
      <c r="B753" s="11" t="s">
        <v>1261</v>
      </c>
      <c r="C753" s="42">
        <v>3942</v>
      </c>
      <c r="D753" s="42">
        <f>C753*0.4</f>
        <v>1576.8000000000002</v>
      </c>
    </row>
    <row r="754" spans="1:4" x14ac:dyDescent="0.2">
      <c r="A754" s="11" t="s">
        <v>352</v>
      </c>
      <c r="B754" s="11" t="s">
        <v>1261</v>
      </c>
      <c r="C754" s="42">
        <v>3942</v>
      </c>
      <c r="D754" s="42">
        <f>C754*0.4</f>
        <v>1576.8000000000002</v>
      </c>
    </row>
    <row r="755" spans="1:4" x14ac:dyDescent="0.2">
      <c r="A755" s="11" t="s">
        <v>353</v>
      </c>
      <c r="B755" s="11" t="s">
        <v>1348</v>
      </c>
      <c r="C755" s="42">
        <v>5785</v>
      </c>
      <c r="D755" s="42">
        <f>C755*0.4</f>
        <v>2314</v>
      </c>
    </row>
    <row r="756" spans="1:4" x14ac:dyDescent="0.2">
      <c r="A756" s="11" t="s">
        <v>1352</v>
      </c>
      <c r="B756" s="11" t="s">
        <v>1348</v>
      </c>
      <c r="C756" s="42">
        <v>6801</v>
      </c>
      <c r="D756" s="42">
        <f>C756*0.4</f>
        <v>2720.4</v>
      </c>
    </row>
    <row r="757" spans="1:4" x14ac:dyDescent="0.2">
      <c r="A757" s="11" t="s">
        <v>859</v>
      </c>
      <c r="B757" s="11" t="s">
        <v>1347</v>
      </c>
      <c r="C757" s="42">
        <v>6835</v>
      </c>
      <c r="D757" s="42">
        <f>C757/2</f>
        <v>3417.5</v>
      </c>
    </row>
    <row r="758" spans="1:4" x14ac:dyDescent="0.2">
      <c r="A758" s="11" t="s">
        <v>1353</v>
      </c>
      <c r="B758" s="11" t="s">
        <v>1348</v>
      </c>
      <c r="C758" s="42">
        <v>9775</v>
      </c>
      <c r="D758" s="42">
        <f>C758*0.4</f>
        <v>3910</v>
      </c>
    </row>
    <row r="759" spans="1:4" x14ac:dyDescent="0.2">
      <c r="A759" s="11" t="s">
        <v>1350</v>
      </c>
      <c r="B759" s="11" t="s">
        <v>1348</v>
      </c>
      <c r="C759" s="42">
        <v>6801</v>
      </c>
      <c r="D759" s="42">
        <f>C759*0.4</f>
        <v>2720.4</v>
      </c>
    </row>
    <row r="760" spans="1:4" x14ac:dyDescent="0.2">
      <c r="A760" s="11" t="s">
        <v>1351</v>
      </c>
      <c r="B760" s="11" t="s">
        <v>1348</v>
      </c>
      <c r="C760" s="42">
        <v>6801</v>
      </c>
      <c r="D760" s="42">
        <f>C760*0.4</f>
        <v>2720.4</v>
      </c>
    </row>
    <row r="761" spans="1:4" x14ac:dyDescent="0.2">
      <c r="A761" s="11" t="s">
        <v>857</v>
      </c>
      <c r="B761" s="11" t="s">
        <v>1347</v>
      </c>
      <c r="C761" s="42">
        <v>6835</v>
      </c>
      <c r="D761" s="42">
        <f>C761/2</f>
        <v>3417.5</v>
      </c>
    </row>
    <row r="762" spans="1:4" x14ac:dyDescent="0.2">
      <c r="A762" s="11" t="s">
        <v>858</v>
      </c>
      <c r="B762" s="11" t="s">
        <v>1347</v>
      </c>
      <c r="C762" s="42">
        <v>6835</v>
      </c>
      <c r="D762" s="42">
        <f>C762/2</f>
        <v>3417.5</v>
      </c>
    </row>
    <row r="763" spans="1:4" x14ac:dyDescent="0.2">
      <c r="A763" s="11" t="s">
        <v>860</v>
      </c>
      <c r="B763" s="11" t="s">
        <v>1347</v>
      </c>
      <c r="C763" s="42">
        <f>4411*3</f>
        <v>13233</v>
      </c>
      <c r="D763" s="42">
        <f>C763/2</f>
        <v>6616.5</v>
      </c>
    </row>
    <row r="764" spans="1:4" x14ac:dyDescent="0.2">
      <c r="A764" s="11" t="s">
        <v>862</v>
      </c>
      <c r="B764" s="11" t="s">
        <v>1347</v>
      </c>
      <c r="C764" s="42">
        <f>3*3660</f>
        <v>10980</v>
      </c>
      <c r="D764" s="42">
        <f>C764/2</f>
        <v>5490</v>
      </c>
    </row>
    <row r="765" spans="1:4" x14ac:dyDescent="0.2">
      <c r="A765" s="11" t="s">
        <v>863</v>
      </c>
      <c r="B765" s="11" t="s">
        <v>1347</v>
      </c>
      <c r="C765" s="42">
        <v>3660</v>
      </c>
      <c r="D765" s="42">
        <f>C765/2</f>
        <v>1830</v>
      </c>
    </row>
    <row r="766" spans="1:4" x14ac:dyDescent="0.2">
      <c r="A766" s="11" t="s">
        <v>1359</v>
      </c>
      <c r="B766" s="11" t="s">
        <v>1348</v>
      </c>
      <c r="C766" s="42">
        <v>9425</v>
      </c>
      <c r="D766" s="42">
        <f>C766*0.4</f>
        <v>3770</v>
      </c>
    </row>
    <row r="767" spans="1:4" x14ac:dyDescent="0.2">
      <c r="A767" s="11" t="s">
        <v>1360</v>
      </c>
      <c r="B767" s="11" t="s">
        <v>1348</v>
      </c>
      <c r="C767" s="42">
        <v>5664</v>
      </c>
      <c r="D767" s="42">
        <f>C767*0.4</f>
        <v>2265.6</v>
      </c>
    </row>
    <row r="768" spans="1:4" x14ac:dyDescent="0.2">
      <c r="A768" s="11" t="s">
        <v>874</v>
      </c>
      <c r="B768" s="11" t="s">
        <v>1347</v>
      </c>
      <c r="C768" s="42">
        <f>3*5688</f>
        <v>17064</v>
      </c>
      <c r="D768" s="42">
        <f>C768/2</f>
        <v>8532</v>
      </c>
    </row>
    <row r="769" spans="1:4" x14ac:dyDescent="0.2">
      <c r="A769" s="11" t="s">
        <v>1372</v>
      </c>
      <c r="B769" s="11" t="s">
        <v>1348</v>
      </c>
      <c r="C769" s="42">
        <v>8013</v>
      </c>
      <c r="D769" s="42">
        <f>C769*0.4</f>
        <v>3205.2000000000003</v>
      </c>
    </row>
    <row r="770" spans="1:4" x14ac:dyDescent="0.2">
      <c r="A770" s="11" t="s">
        <v>861</v>
      </c>
      <c r="B770" s="11" t="s">
        <v>1347</v>
      </c>
      <c r="C770" s="42">
        <v>687</v>
      </c>
      <c r="D770" s="42">
        <f>C770/2</f>
        <v>343.5</v>
      </c>
    </row>
    <row r="771" spans="1:4" x14ac:dyDescent="0.2">
      <c r="A771" s="11" t="s">
        <v>1354</v>
      </c>
      <c r="B771" s="11" t="s">
        <v>1348</v>
      </c>
      <c r="C771" s="42">
        <v>934</v>
      </c>
      <c r="D771" s="42">
        <f>C771*0.4</f>
        <v>373.6</v>
      </c>
    </row>
    <row r="772" spans="1:4" x14ac:dyDescent="0.2">
      <c r="A772" s="11" t="s">
        <v>1355</v>
      </c>
      <c r="B772" s="11" t="s">
        <v>1348</v>
      </c>
      <c r="C772" s="42">
        <f>934*2</f>
        <v>1868</v>
      </c>
      <c r="D772" s="42">
        <f>C772*0.4</f>
        <v>747.2</v>
      </c>
    </row>
    <row r="773" spans="1:4" x14ac:dyDescent="0.2">
      <c r="A773" s="11" t="s">
        <v>1356</v>
      </c>
      <c r="B773" s="11" t="s">
        <v>1348</v>
      </c>
      <c r="C773" s="42">
        <v>1633</v>
      </c>
      <c r="D773" s="42">
        <f>C773*0.4</f>
        <v>653.20000000000005</v>
      </c>
    </row>
    <row r="774" spans="1:4" x14ac:dyDescent="0.2">
      <c r="A774" s="11" t="s">
        <v>864</v>
      </c>
      <c r="B774" s="11" t="s">
        <v>1347</v>
      </c>
      <c r="C774" s="42">
        <v>1706</v>
      </c>
      <c r="D774" s="42">
        <f t="shared" ref="D774:D781" si="32">C774/2</f>
        <v>853</v>
      </c>
    </row>
    <row r="775" spans="1:4" x14ac:dyDescent="0.2">
      <c r="A775" s="11" t="s">
        <v>865</v>
      </c>
      <c r="B775" s="11" t="s">
        <v>1347</v>
      </c>
      <c r="C775" s="42">
        <v>717</v>
      </c>
      <c r="D775" s="42">
        <f t="shared" si="32"/>
        <v>358.5</v>
      </c>
    </row>
    <row r="776" spans="1:4" x14ac:dyDescent="0.2">
      <c r="A776" s="11" t="s">
        <v>866</v>
      </c>
      <c r="B776" s="11" t="s">
        <v>1347</v>
      </c>
      <c r="C776" s="42">
        <v>717</v>
      </c>
      <c r="D776" s="42">
        <f t="shared" si="32"/>
        <v>358.5</v>
      </c>
    </row>
    <row r="777" spans="1:4" x14ac:dyDescent="0.2">
      <c r="A777" s="11" t="s">
        <v>867</v>
      </c>
      <c r="B777" s="11" t="s">
        <v>1347</v>
      </c>
      <c r="C777" s="42">
        <v>717</v>
      </c>
      <c r="D777" s="42">
        <f t="shared" si="32"/>
        <v>358.5</v>
      </c>
    </row>
    <row r="778" spans="1:4" x14ac:dyDescent="0.2">
      <c r="A778" s="11" t="s">
        <v>868</v>
      </c>
      <c r="B778" s="11" t="s">
        <v>1347</v>
      </c>
      <c r="C778" s="42">
        <v>717</v>
      </c>
      <c r="D778" s="42">
        <f t="shared" si="32"/>
        <v>358.5</v>
      </c>
    </row>
    <row r="779" spans="1:4" x14ac:dyDescent="0.2">
      <c r="A779" s="11" t="s">
        <v>869</v>
      </c>
      <c r="B779" s="11" t="s">
        <v>1347</v>
      </c>
      <c r="C779" s="42">
        <v>717</v>
      </c>
      <c r="D779" s="42">
        <f t="shared" si="32"/>
        <v>358.5</v>
      </c>
    </row>
    <row r="780" spans="1:4" x14ac:dyDescent="0.2">
      <c r="A780" s="11" t="s">
        <v>870</v>
      </c>
      <c r="B780" s="11" t="s">
        <v>1347</v>
      </c>
      <c r="C780" s="42">
        <v>717</v>
      </c>
      <c r="D780" s="42">
        <f t="shared" si="32"/>
        <v>358.5</v>
      </c>
    </row>
    <row r="781" spans="1:4" x14ac:dyDescent="0.2">
      <c r="A781" s="11" t="s">
        <v>871</v>
      </c>
      <c r="B781" s="11" t="s">
        <v>1347</v>
      </c>
      <c r="C781" s="42"/>
      <c r="D781" s="42">
        <f t="shared" si="32"/>
        <v>0</v>
      </c>
    </row>
    <row r="782" spans="1:4" x14ac:dyDescent="0.2">
      <c r="A782" s="11" t="s">
        <v>1357</v>
      </c>
      <c r="B782" s="11" t="s">
        <v>1348</v>
      </c>
      <c r="C782" s="42">
        <v>709</v>
      </c>
      <c r="D782" s="42">
        <f>C782*0.4</f>
        <v>283.60000000000002</v>
      </c>
    </row>
    <row r="783" spans="1:4" x14ac:dyDescent="0.2">
      <c r="A783" s="11" t="s">
        <v>1358</v>
      </c>
      <c r="B783" s="11" t="s">
        <v>1348</v>
      </c>
      <c r="C783" s="42">
        <v>709</v>
      </c>
      <c r="D783" s="42">
        <f>C783*0.4</f>
        <v>283.60000000000002</v>
      </c>
    </row>
    <row r="784" spans="1:4" x14ac:dyDescent="0.2">
      <c r="A784" s="11" t="s">
        <v>872</v>
      </c>
      <c r="B784" s="11" t="s">
        <v>1347</v>
      </c>
      <c r="C784" s="42">
        <f>717*3</f>
        <v>2151</v>
      </c>
      <c r="D784" s="42">
        <f>C784/2</f>
        <v>1075.5</v>
      </c>
    </row>
    <row r="785" spans="1:4" x14ac:dyDescent="0.2">
      <c r="A785" s="11" t="s">
        <v>873</v>
      </c>
      <c r="B785" s="11" t="s">
        <v>1347</v>
      </c>
      <c r="C785" s="42">
        <v>717</v>
      </c>
      <c r="D785" s="42">
        <f>C785/2</f>
        <v>358.5</v>
      </c>
    </row>
    <row r="786" spans="1:4" x14ac:dyDescent="0.2">
      <c r="A786" s="11" t="s">
        <v>1361</v>
      </c>
      <c r="B786" s="11" t="s">
        <v>1348</v>
      </c>
      <c r="C786" s="42">
        <v>754</v>
      </c>
      <c r="D786" s="42">
        <f>C786*0.4</f>
        <v>301.60000000000002</v>
      </c>
    </row>
    <row r="787" spans="1:4" x14ac:dyDescent="0.2">
      <c r="A787" s="11" t="s">
        <v>1362</v>
      </c>
      <c r="B787" s="11" t="s">
        <v>1348</v>
      </c>
      <c r="C787" s="42">
        <v>371</v>
      </c>
      <c r="D787" s="42">
        <f>C787*0.4</f>
        <v>148.4</v>
      </c>
    </row>
    <row r="788" spans="1:4" x14ac:dyDescent="0.2">
      <c r="A788" s="11" t="s">
        <v>875</v>
      </c>
      <c r="B788" s="11" t="s">
        <v>1347</v>
      </c>
      <c r="C788" s="42">
        <v>319</v>
      </c>
      <c r="D788" s="42">
        <f>C788/2</f>
        <v>159.5</v>
      </c>
    </row>
    <row r="789" spans="1:4" x14ac:dyDescent="0.2">
      <c r="A789" s="11" t="s">
        <v>1365</v>
      </c>
      <c r="B789" s="11" t="s">
        <v>1348</v>
      </c>
      <c r="C789" s="42">
        <v>318</v>
      </c>
      <c r="D789" s="42">
        <f>C789*0.4</f>
        <v>127.2</v>
      </c>
    </row>
    <row r="790" spans="1:4" x14ac:dyDescent="0.2">
      <c r="A790" s="11" t="s">
        <v>1363</v>
      </c>
      <c r="B790" s="11" t="s">
        <v>1364</v>
      </c>
      <c r="C790" s="42">
        <v>650</v>
      </c>
      <c r="D790" s="42">
        <f>C790*0.4</f>
        <v>260</v>
      </c>
    </row>
    <row r="791" spans="1:4" x14ac:dyDescent="0.2">
      <c r="A791" s="11" t="s">
        <v>1363</v>
      </c>
      <c r="B791" s="11" t="s">
        <v>1348</v>
      </c>
      <c r="C791" s="42">
        <v>650</v>
      </c>
      <c r="D791" s="42">
        <f>C791*0.4</f>
        <v>260</v>
      </c>
    </row>
    <row r="792" spans="1:4" x14ac:dyDescent="0.2">
      <c r="A792" s="11" t="s">
        <v>876</v>
      </c>
      <c r="B792" s="11" t="s">
        <v>1347</v>
      </c>
      <c r="C792" s="42">
        <v>319</v>
      </c>
      <c r="D792" s="42">
        <f>C792/2</f>
        <v>159.5</v>
      </c>
    </row>
    <row r="793" spans="1:4" x14ac:dyDescent="0.2">
      <c r="A793" s="11" t="s">
        <v>877</v>
      </c>
      <c r="B793" s="11" t="s">
        <v>1347</v>
      </c>
      <c r="C793" s="42">
        <f>319*3</f>
        <v>957</v>
      </c>
      <c r="D793" s="42">
        <f>C793/2</f>
        <v>478.5</v>
      </c>
    </row>
    <row r="794" spans="1:4" x14ac:dyDescent="0.2">
      <c r="A794" s="11" t="s">
        <v>878</v>
      </c>
      <c r="B794" s="11" t="s">
        <v>1347</v>
      </c>
      <c r="C794" s="42">
        <v>319</v>
      </c>
      <c r="D794" s="42">
        <f>C794/2</f>
        <v>159.5</v>
      </c>
    </row>
    <row r="795" spans="1:4" x14ac:dyDescent="0.2">
      <c r="A795" s="11" t="s">
        <v>1367</v>
      </c>
      <c r="B795" s="11" t="s">
        <v>1348</v>
      </c>
      <c r="C795" s="42">
        <v>660</v>
      </c>
      <c r="D795" s="42">
        <f>C795*0.4</f>
        <v>264</v>
      </c>
    </row>
    <row r="796" spans="1:4" x14ac:dyDescent="0.2">
      <c r="A796" s="11" t="s">
        <v>1368</v>
      </c>
      <c r="B796" s="11" t="s">
        <v>1348</v>
      </c>
      <c r="C796" s="42">
        <v>520</v>
      </c>
      <c r="D796" s="42">
        <f>C796*0.4</f>
        <v>208</v>
      </c>
    </row>
    <row r="797" spans="1:4" x14ac:dyDescent="0.2">
      <c r="A797" s="11" t="s">
        <v>1366</v>
      </c>
      <c r="B797" s="11" t="s">
        <v>1272</v>
      </c>
      <c r="C797" s="42">
        <f>318*3</f>
        <v>954</v>
      </c>
      <c r="D797" s="42">
        <f>C797*0.4</f>
        <v>381.6</v>
      </c>
    </row>
    <row r="798" spans="1:4" x14ac:dyDescent="0.2">
      <c r="A798" s="11" t="s">
        <v>1369</v>
      </c>
      <c r="B798" s="11" t="s">
        <v>1348</v>
      </c>
      <c r="C798" s="42">
        <v>1193</v>
      </c>
      <c r="D798" s="42">
        <f>C798*0.4</f>
        <v>477.20000000000005</v>
      </c>
    </row>
    <row r="799" spans="1:4" x14ac:dyDescent="0.2">
      <c r="A799" s="11" t="s">
        <v>879</v>
      </c>
      <c r="B799" s="11" t="s">
        <v>1347</v>
      </c>
      <c r="C799" s="42">
        <v>319</v>
      </c>
      <c r="D799" s="42">
        <f>C799/2</f>
        <v>159.5</v>
      </c>
    </row>
    <row r="800" spans="1:4" x14ac:dyDescent="0.2">
      <c r="A800" s="11" t="s">
        <v>880</v>
      </c>
      <c r="B800" s="11" t="s">
        <v>1347</v>
      </c>
      <c r="C800" s="42"/>
      <c r="D800" s="42">
        <f>C800/2</f>
        <v>0</v>
      </c>
    </row>
    <row r="801" spans="1:4" x14ac:dyDescent="0.2">
      <c r="A801" s="11" t="s">
        <v>881</v>
      </c>
      <c r="B801" s="11" t="s">
        <v>1347</v>
      </c>
      <c r="C801" s="42">
        <v>319</v>
      </c>
      <c r="D801" s="42">
        <f>C801/2</f>
        <v>159.5</v>
      </c>
    </row>
    <row r="802" spans="1:4" x14ac:dyDescent="0.2">
      <c r="A802" s="11" t="s">
        <v>882</v>
      </c>
      <c r="B802" s="11" t="s">
        <v>1347</v>
      </c>
      <c r="C802" s="42">
        <f>319*3</f>
        <v>957</v>
      </c>
      <c r="D802" s="42">
        <f>C802/2</f>
        <v>478.5</v>
      </c>
    </row>
    <row r="803" spans="1:4" x14ac:dyDescent="0.2">
      <c r="A803" s="11" t="s">
        <v>883</v>
      </c>
      <c r="B803" s="11" t="s">
        <v>1347</v>
      </c>
      <c r="C803" s="42">
        <v>319</v>
      </c>
      <c r="D803" s="42">
        <f>C803/2</f>
        <v>159.5</v>
      </c>
    </row>
    <row r="804" spans="1:4" x14ac:dyDescent="0.2">
      <c r="A804" s="11" t="s">
        <v>1371</v>
      </c>
      <c r="B804" s="11" t="s">
        <v>1348</v>
      </c>
      <c r="C804" s="42">
        <v>318</v>
      </c>
      <c r="D804" s="42">
        <f>C804*0.4</f>
        <v>127.2</v>
      </c>
    </row>
    <row r="805" spans="1:4" x14ac:dyDescent="0.2">
      <c r="A805" s="11" t="s">
        <v>1370</v>
      </c>
      <c r="B805" s="11" t="s">
        <v>1348</v>
      </c>
      <c r="C805" s="42">
        <v>650</v>
      </c>
      <c r="D805" s="42">
        <f>C805*0.4</f>
        <v>260</v>
      </c>
    </row>
    <row r="806" spans="1:4" x14ac:dyDescent="0.2">
      <c r="A806" s="11" t="s">
        <v>884</v>
      </c>
      <c r="B806" s="11" t="s">
        <v>1347</v>
      </c>
      <c r="C806" s="42">
        <v>319</v>
      </c>
      <c r="D806" s="42">
        <f>C806/2</f>
        <v>159.5</v>
      </c>
    </row>
    <row r="807" spans="1:4" x14ac:dyDescent="0.2">
      <c r="A807" s="11" t="s">
        <v>885</v>
      </c>
      <c r="B807" s="11" t="s">
        <v>1347</v>
      </c>
      <c r="C807" s="42"/>
      <c r="D807" s="42">
        <f>C807/2</f>
        <v>0</v>
      </c>
    </row>
    <row r="808" spans="1:4" x14ac:dyDescent="0.2">
      <c r="A808" s="11" t="s">
        <v>886</v>
      </c>
      <c r="B808" s="11" t="s">
        <v>1347</v>
      </c>
      <c r="C808" s="42">
        <v>319</v>
      </c>
      <c r="D808" s="42">
        <f>C808/2</f>
        <v>159.5</v>
      </c>
    </row>
    <row r="809" spans="1:4" x14ac:dyDescent="0.2">
      <c r="A809" s="11" t="s">
        <v>1373</v>
      </c>
      <c r="B809" s="11" t="s">
        <v>1348</v>
      </c>
      <c r="C809" s="42">
        <f>1.25*2*488</f>
        <v>1220</v>
      </c>
      <c r="D809" s="42">
        <f>C809*0.4</f>
        <v>488</v>
      </c>
    </row>
    <row r="810" spans="1:4" x14ac:dyDescent="0.2">
      <c r="A810" s="11" t="s">
        <v>1990</v>
      </c>
      <c r="B810" s="11" t="s">
        <v>1348</v>
      </c>
      <c r="C810" s="42">
        <v>307</v>
      </c>
      <c r="D810" s="42">
        <f>C810*0.4</f>
        <v>122.80000000000001</v>
      </c>
    </row>
    <row r="811" spans="1:4" x14ac:dyDescent="0.2">
      <c r="A811" s="11" t="s">
        <v>1374</v>
      </c>
      <c r="B811" s="11" t="s">
        <v>1348</v>
      </c>
      <c r="C811" s="42">
        <v>418</v>
      </c>
      <c r="D811" s="42">
        <f>C811*0.4</f>
        <v>167.20000000000002</v>
      </c>
    </row>
    <row r="812" spans="1:4" x14ac:dyDescent="0.2">
      <c r="A812" s="11" t="s">
        <v>887</v>
      </c>
      <c r="B812" s="11" t="s">
        <v>1347</v>
      </c>
      <c r="C812" s="42">
        <v>768</v>
      </c>
      <c r="D812" s="42">
        <f>C812/2</f>
        <v>384</v>
      </c>
    </row>
    <row r="813" spans="1:4" x14ac:dyDescent="0.2">
      <c r="A813" s="11" t="s">
        <v>888</v>
      </c>
      <c r="B813" s="11" t="s">
        <v>1347</v>
      </c>
      <c r="C813" s="42">
        <f>3*307</f>
        <v>921</v>
      </c>
      <c r="D813" s="42">
        <f>C813/2</f>
        <v>460.5</v>
      </c>
    </row>
    <row r="814" spans="1:4" x14ac:dyDescent="0.2">
      <c r="A814" s="11" t="s">
        <v>889</v>
      </c>
      <c r="B814" s="11" t="s">
        <v>1347</v>
      </c>
      <c r="C814" s="42">
        <v>307</v>
      </c>
      <c r="D814" s="42">
        <f>C814/2</f>
        <v>153.5</v>
      </c>
    </row>
    <row r="815" spans="1:4" x14ac:dyDescent="0.2">
      <c r="A815" s="11" t="s">
        <v>1349</v>
      </c>
      <c r="B815" s="11" t="s">
        <v>1348</v>
      </c>
      <c r="C815" s="42">
        <v>2762</v>
      </c>
      <c r="D815" s="42">
        <f t="shared" ref="D815:D824" si="33">C815*0.4</f>
        <v>1104.8</v>
      </c>
    </row>
    <row r="816" spans="1:4" x14ac:dyDescent="0.2">
      <c r="A816" s="11" t="s">
        <v>354</v>
      </c>
      <c r="B816" s="11" t="s">
        <v>1348</v>
      </c>
      <c r="C816" s="42">
        <v>2500</v>
      </c>
      <c r="D816" s="42">
        <f t="shared" si="33"/>
        <v>1000</v>
      </c>
    </row>
    <row r="817" spans="1:4" x14ac:dyDescent="0.2">
      <c r="A817" s="11" t="s">
        <v>1375</v>
      </c>
      <c r="B817" s="11" t="s">
        <v>1272</v>
      </c>
      <c r="C817" s="42">
        <v>13261</v>
      </c>
      <c r="D817" s="42">
        <f t="shared" si="33"/>
        <v>5304.4000000000005</v>
      </c>
    </row>
    <row r="818" spans="1:4" x14ac:dyDescent="0.2">
      <c r="A818" s="11" t="s">
        <v>1376</v>
      </c>
      <c r="B818" s="11" t="s">
        <v>1348</v>
      </c>
      <c r="C818" s="42">
        <v>19927</v>
      </c>
      <c r="D818" s="42">
        <f t="shared" si="33"/>
        <v>7970.8</v>
      </c>
    </row>
    <row r="819" spans="1:4" x14ac:dyDescent="0.2">
      <c r="A819" s="11" t="s">
        <v>1377</v>
      </c>
      <c r="B819" s="11" t="s">
        <v>1348</v>
      </c>
      <c r="C819" s="42">
        <v>19927</v>
      </c>
      <c r="D819" s="42">
        <f t="shared" si="33"/>
        <v>7970.8</v>
      </c>
    </row>
    <row r="820" spans="1:4" x14ac:dyDescent="0.2">
      <c r="A820" s="11" t="s">
        <v>1379</v>
      </c>
      <c r="B820" s="11" t="s">
        <v>1348</v>
      </c>
      <c r="C820" s="42">
        <v>610</v>
      </c>
      <c r="D820" s="42">
        <f t="shared" si="33"/>
        <v>244</v>
      </c>
    </row>
    <row r="821" spans="1:4" x14ac:dyDescent="0.2">
      <c r="A821" s="11" t="s">
        <v>1380</v>
      </c>
      <c r="B821" s="11" t="s">
        <v>1348</v>
      </c>
      <c r="C821" s="42">
        <v>307</v>
      </c>
      <c r="D821" s="42">
        <f t="shared" si="33"/>
        <v>122.80000000000001</v>
      </c>
    </row>
    <row r="822" spans="1:4" x14ac:dyDescent="0.2">
      <c r="A822" s="11" t="s">
        <v>1381</v>
      </c>
      <c r="B822" s="11" t="s">
        <v>1348</v>
      </c>
      <c r="C822" s="42">
        <v>427</v>
      </c>
      <c r="D822" s="42">
        <f t="shared" si="33"/>
        <v>170.8</v>
      </c>
    </row>
    <row r="823" spans="1:4" x14ac:dyDescent="0.2">
      <c r="A823" s="11" t="s">
        <v>1382</v>
      </c>
      <c r="B823" s="11" t="s">
        <v>1348</v>
      </c>
      <c r="C823" s="42">
        <v>307</v>
      </c>
      <c r="D823" s="42">
        <f t="shared" si="33"/>
        <v>122.80000000000001</v>
      </c>
    </row>
    <row r="824" spans="1:4" x14ac:dyDescent="0.2">
      <c r="A824" s="11" t="s">
        <v>1383</v>
      </c>
      <c r="B824" s="11" t="s">
        <v>1348</v>
      </c>
      <c r="C824" s="42">
        <v>580</v>
      </c>
      <c r="D824" s="42">
        <f t="shared" si="33"/>
        <v>232</v>
      </c>
    </row>
    <row r="825" spans="1:4" x14ac:dyDescent="0.2">
      <c r="A825" s="11" t="s">
        <v>890</v>
      </c>
      <c r="B825" s="11" t="s">
        <v>1347</v>
      </c>
      <c r="C825" s="42">
        <v>307</v>
      </c>
      <c r="D825" s="42">
        <f>C825/2</f>
        <v>153.5</v>
      </c>
    </row>
    <row r="826" spans="1:4" x14ac:dyDescent="0.2">
      <c r="A826" s="11" t="s">
        <v>891</v>
      </c>
      <c r="B826" s="11" t="s">
        <v>1347</v>
      </c>
      <c r="C826" s="42">
        <f>307*3*1.2</f>
        <v>1105.2</v>
      </c>
      <c r="D826" s="42">
        <f>C826/2</f>
        <v>552.6</v>
      </c>
    </row>
    <row r="827" spans="1:4" x14ac:dyDescent="0.2">
      <c r="A827" s="11" t="s">
        <v>1384</v>
      </c>
      <c r="B827" s="11" t="s">
        <v>1348</v>
      </c>
      <c r="C827" s="42">
        <f>3*307</f>
        <v>921</v>
      </c>
      <c r="D827" s="42">
        <f>C827*0.4</f>
        <v>368.40000000000003</v>
      </c>
    </row>
    <row r="828" spans="1:4" x14ac:dyDescent="0.2">
      <c r="A828" s="11" t="s">
        <v>1385</v>
      </c>
      <c r="B828" s="11" t="s">
        <v>1348</v>
      </c>
      <c r="C828" s="42">
        <v>610</v>
      </c>
      <c r="D828" s="42">
        <f>C828*0.4</f>
        <v>244</v>
      </c>
    </row>
    <row r="829" spans="1:4" x14ac:dyDescent="0.2">
      <c r="A829" s="11" t="s">
        <v>1386</v>
      </c>
      <c r="B829" s="11" t="s">
        <v>1348</v>
      </c>
      <c r="C829" s="42">
        <v>1545</v>
      </c>
      <c r="D829" s="42">
        <f>C829*0.4</f>
        <v>618</v>
      </c>
    </row>
    <row r="830" spans="1:4" x14ac:dyDescent="0.2">
      <c r="A830" s="11" t="s">
        <v>892</v>
      </c>
      <c r="B830" s="11" t="s">
        <v>1347</v>
      </c>
      <c r="C830" s="42">
        <v>1575</v>
      </c>
      <c r="D830" s="42">
        <f>C830/2</f>
        <v>787.5</v>
      </c>
    </row>
    <row r="831" spans="1:4" x14ac:dyDescent="0.2">
      <c r="A831" s="11" t="s">
        <v>893</v>
      </c>
      <c r="B831" s="11" t="s">
        <v>1347</v>
      </c>
      <c r="C831" s="42">
        <v>3405</v>
      </c>
      <c r="D831" s="42">
        <f>C831/2</f>
        <v>1702.5</v>
      </c>
    </row>
    <row r="832" spans="1:4" x14ac:dyDescent="0.2">
      <c r="A832" s="11" t="s">
        <v>894</v>
      </c>
      <c r="B832" s="11" t="s">
        <v>1347</v>
      </c>
      <c r="C832" s="42">
        <v>3405</v>
      </c>
      <c r="D832" s="42">
        <f>C832/2</f>
        <v>1702.5</v>
      </c>
    </row>
    <row r="833" spans="1:4" x14ac:dyDescent="0.2">
      <c r="A833" s="11" t="s">
        <v>1387</v>
      </c>
      <c r="B833" s="11" t="s">
        <v>1348</v>
      </c>
      <c r="C833" s="42">
        <v>1820</v>
      </c>
      <c r="D833" s="42">
        <f>C833*0.4</f>
        <v>728</v>
      </c>
    </row>
    <row r="834" spans="1:4" x14ac:dyDescent="0.2">
      <c r="A834" s="11" t="s">
        <v>1388</v>
      </c>
      <c r="B834" s="11" t="s">
        <v>1348</v>
      </c>
      <c r="C834" s="42">
        <v>3247</v>
      </c>
      <c r="D834" s="42">
        <f>C834*0.4</f>
        <v>1298.8000000000002</v>
      </c>
    </row>
    <row r="835" spans="1:4" x14ac:dyDescent="0.2">
      <c r="A835" s="11" t="s">
        <v>895</v>
      </c>
      <c r="B835" s="11" t="s">
        <v>1347</v>
      </c>
      <c r="C835" s="42">
        <v>2673</v>
      </c>
      <c r="D835" s="42">
        <f>C835/2</f>
        <v>1336.5</v>
      </c>
    </row>
    <row r="836" spans="1:4" x14ac:dyDescent="0.2">
      <c r="A836" s="11" t="s">
        <v>896</v>
      </c>
      <c r="B836" s="11" t="s">
        <v>1347</v>
      </c>
      <c r="C836" s="42">
        <f>3*1575</f>
        <v>4725</v>
      </c>
      <c r="D836" s="42">
        <f>C836/2</f>
        <v>2362.5</v>
      </c>
    </row>
    <row r="837" spans="1:4" x14ac:dyDescent="0.2">
      <c r="A837" s="11" t="s">
        <v>1389</v>
      </c>
      <c r="B837" s="11" t="s">
        <v>1261</v>
      </c>
      <c r="C837" s="42">
        <f>2*3328</f>
        <v>6656</v>
      </c>
      <c r="D837" s="42">
        <f>C837*0.4</f>
        <v>2662.4</v>
      </c>
    </row>
    <row r="838" spans="1:4" x14ac:dyDescent="0.2">
      <c r="A838" s="11" t="s">
        <v>897</v>
      </c>
      <c r="B838" s="11" t="s">
        <v>1347</v>
      </c>
      <c r="C838" s="42">
        <v>5210</v>
      </c>
      <c r="D838" s="42">
        <f>C838/2</f>
        <v>2605</v>
      </c>
    </row>
    <row r="839" spans="1:4" x14ac:dyDescent="0.2">
      <c r="A839" s="11" t="s">
        <v>1390</v>
      </c>
      <c r="B839" s="11" t="s">
        <v>1348</v>
      </c>
      <c r="C839" s="42">
        <v>15445</v>
      </c>
      <c r="D839" s="42">
        <f>C839*0.4</f>
        <v>6178</v>
      </c>
    </row>
    <row r="840" spans="1:4" x14ac:dyDescent="0.2">
      <c r="A840" s="11" t="s">
        <v>1391</v>
      </c>
      <c r="B840" s="11" t="s">
        <v>1348</v>
      </c>
      <c r="C840" s="42">
        <v>3247</v>
      </c>
      <c r="D840" s="42">
        <f>C840*0.4</f>
        <v>1298.8000000000002</v>
      </c>
    </row>
    <row r="841" spans="1:4" x14ac:dyDescent="0.2">
      <c r="A841" s="11" t="s">
        <v>898</v>
      </c>
      <c r="B841" s="11" t="s">
        <v>1347</v>
      </c>
      <c r="C841" s="42">
        <v>1575</v>
      </c>
      <c r="D841" s="42">
        <f>C841/2</f>
        <v>787.5</v>
      </c>
    </row>
    <row r="842" spans="1:4" x14ac:dyDescent="0.2">
      <c r="A842" s="11" t="s">
        <v>1392</v>
      </c>
      <c r="B842" s="11" t="s">
        <v>1348</v>
      </c>
      <c r="C842" s="42">
        <v>710</v>
      </c>
      <c r="D842" s="42">
        <f>C842*0.4</f>
        <v>284</v>
      </c>
    </row>
    <row r="843" spans="1:4" x14ac:dyDescent="0.2">
      <c r="A843" s="11" t="s">
        <v>1395</v>
      </c>
      <c r="B843" s="11" t="s">
        <v>1348</v>
      </c>
      <c r="C843" s="42">
        <v>1120</v>
      </c>
      <c r="D843" s="42">
        <f>C843*0.4</f>
        <v>448</v>
      </c>
    </row>
    <row r="844" spans="1:4" x14ac:dyDescent="0.2">
      <c r="A844" s="11" t="s">
        <v>1393</v>
      </c>
      <c r="B844" s="11" t="s">
        <v>1394</v>
      </c>
      <c r="C844" s="42">
        <f>2*1120</f>
        <v>2240</v>
      </c>
      <c r="D844" s="42">
        <f>C844*0.4</f>
        <v>896</v>
      </c>
    </row>
    <row r="845" spans="1:4" x14ac:dyDescent="0.2">
      <c r="A845" s="11" t="s">
        <v>899</v>
      </c>
      <c r="B845" s="11" t="s">
        <v>1347</v>
      </c>
      <c r="C845" s="42">
        <v>1130</v>
      </c>
      <c r="D845" s="42">
        <f t="shared" ref="D845:D850" si="34">C845/2</f>
        <v>565</v>
      </c>
    </row>
    <row r="846" spans="1:4" x14ac:dyDescent="0.2">
      <c r="A846" s="11" t="s">
        <v>900</v>
      </c>
      <c r="B846" s="11" t="s">
        <v>1347</v>
      </c>
      <c r="C846" s="42">
        <v>1130</v>
      </c>
      <c r="D846" s="42">
        <f t="shared" si="34"/>
        <v>565</v>
      </c>
    </row>
    <row r="847" spans="1:4" x14ac:dyDescent="0.2">
      <c r="A847" s="11" t="s">
        <v>901</v>
      </c>
      <c r="B847" s="11" t="s">
        <v>1347</v>
      </c>
      <c r="C847" s="42">
        <v>440</v>
      </c>
      <c r="D847" s="42">
        <f t="shared" si="34"/>
        <v>220</v>
      </c>
    </row>
    <row r="848" spans="1:4" x14ac:dyDescent="0.2">
      <c r="A848" s="11" t="s">
        <v>902</v>
      </c>
      <c r="B848" s="11" t="s">
        <v>1347</v>
      </c>
      <c r="C848" s="42">
        <v>440</v>
      </c>
      <c r="D848" s="42">
        <f t="shared" si="34"/>
        <v>220</v>
      </c>
    </row>
    <row r="849" spans="1:4" x14ac:dyDescent="0.2">
      <c r="A849" s="11" t="s">
        <v>903</v>
      </c>
      <c r="B849" s="11" t="s">
        <v>1347</v>
      </c>
      <c r="C849" s="42">
        <v>440</v>
      </c>
      <c r="D849" s="42">
        <f t="shared" si="34"/>
        <v>220</v>
      </c>
    </row>
    <row r="850" spans="1:4" x14ac:dyDescent="0.2">
      <c r="A850" s="11" t="s">
        <v>904</v>
      </c>
      <c r="B850" s="11" t="s">
        <v>1347</v>
      </c>
      <c r="C850" s="42">
        <v>440</v>
      </c>
      <c r="D850" s="42">
        <f t="shared" si="34"/>
        <v>220</v>
      </c>
    </row>
    <row r="851" spans="1:4" x14ac:dyDescent="0.2">
      <c r="A851" s="11" t="s">
        <v>1396</v>
      </c>
      <c r="B851" s="11" t="s">
        <v>1348</v>
      </c>
      <c r="C851" s="42">
        <v>3090</v>
      </c>
      <c r="D851" s="42">
        <f>C851*0.4</f>
        <v>1236</v>
      </c>
    </row>
    <row r="852" spans="1:4" x14ac:dyDescent="0.2">
      <c r="A852" s="11" t="s">
        <v>906</v>
      </c>
      <c r="B852" s="11" t="s">
        <v>1348</v>
      </c>
      <c r="C852" s="42">
        <v>1545</v>
      </c>
      <c r="D852" s="42">
        <f>C852/2</f>
        <v>772.5</v>
      </c>
    </row>
    <row r="853" spans="1:4" x14ac:dyDescent="0.2">
      <c r="A853" s="11" t="s">
        <v>907</v>
      </c>
      <c r="B853" s="11" t="s">
        <v>1347</v>
      </c>
      <c r="C853" s="42">
        <f>1.5*1564</f>
        <v>2346</v>
      </c>
      <c r="D853" s="42">
        <f>C853/2</f>
        <v>1173</v>
      </c>
    </row>
    <row r="854" spans="1:4" x14ac:dyDescent="0.2">
      <c r="A854" s="11" t="s">
        <v>908</v>
      </c>
      <c r="B854" s="11" t="s">
        <v>1347</v>
      </c>
      <c r="C854" s="42">
        <f>2*1564</f>
        <v>3128</v>
      </c>
      <c r="D854" s="42">
        <f>C854/2</f>
        <v>1564</v>
      </c>
    </row>
    <row r="855" spans="1:4" x14ac:dyDescent="0.2">
      <c r="A855" s="11" t="s">
        <v>905</v>
      </c>
      <c r="B855" s="11" t="s">
        <v>1347</v>
      </c>
      <c r="C855" s="42">
        <f>1564*1.25</f>
        <v>1955</v>
      </c>
      <c r="D855" s="42">
        <f>C855/2</f>
        <v>977.5</v>
      </c>
    </row>
    <row r="856" spans="1:4" x14ac:dyDescent="0.2">
      <c r="A856" s="11" t="s">
        <v>1397</v>
      </c>
      <c r="B856" s="11" t="s">
        <v>1348</v>
      </c>
      <c r="C856" s="42">
        <v>710</v>
      </c>
      <c r="D856" s="42">
        <f>C856*0.4</f>
        <v>284</v>
      </c>
    </row>
    <row r="857" spans="1:4" x14ac:dyDescent="0.2">
      <c r="A857" s="11" t="s">
        <v>909</v>
      </c>
      <c r="B857" s="11" t="s">
        <v>1347</v>
      </c>
      <c r="C857" s="42">
        <v>440</v>
      </c>
      <c r="D857" s="42">
        <f>C857/2</f>
        <v>220</v>
      </c>
    </row>
    <row r="858" spans="1:4" x14ac:dyDescent="0.2">
      <c r="A858" s="11" t="s">
        <v>910</v>
      </c>
      <c r="B858" s="11" t="s">
        <v>1347</v>
      </c>
      <c r="C858" s="42">
        <v>440</v>
      </c>
      <c r="D858" s="42">
        <f>C858/2</f>
        <v>220</v>
      </c>
    </row>
    <row r="859" spans="1:4" x14ac:dyDescent="0.2">
      <c r="A859" s="11" t="s">
        <v>911</v>
      </c>
      <c r="B859" s="11" t="s">
        <v>1347</v>
      </c>
      <c r="C859" s="42">
        <v>440</v>
      </c>
      <c r="D859" s="42">
        <f>C859/2</f>
        <v>220</v>
      </c>
    </row>
    <row r="860" spans="1:4" x14ac:dyDescent="0.2">
      <c r="A860" s="11" t="s">
        <v>1399</v>
      </c>
      <c r="B860" s="11" t="s">
        <v>1348</v>
      </c>
      <c r="C860" s="42">
        <v>438</v>
      </c>
      <c r="D860" s="42">
        <f>C860*0.4</f>
        <v>175.20000000000002</v>
      </c>
    </row>
    <row r="861" spans="1:4" x14ac:dyDescent="0.2">
      <c r="A861" s="11" t="s">
        <v>1398</v>
      </c>
      <c r="B861" s="11" t="s">
        <v>1272</v>
      </c>
      <c r="C861" s="42">
        <v>938</v>
      </c>
      <c r="D861" s="42">
        <f>C861*0.4</f>
        <v>375.20000000000005</v>
      </c>
    </row>
    <row r="862" spans="1:4" x14ac:dyDescent="0.2">
      <c r="A862" s="11" t="s">
        <v>1400</v>
      </c>
      <c r="B862" s="11" t="s">
        <v>1348</v>
      </c>
      <c r="C862" s="42">
        <v>438</v>
      </c>
      <c r="D862" s="42">
        <f>C862*0.4</f>
        <v>175.20000000000002</v>
      </c>
    </row>
    <row r="863" spans="1:4" x14ac:dyDescent="0.2">
      <c r="A863" s="11" t="s">
        <v>1401</v>
      </c>
      <c r="B863" s="11" t="s">
        <v>1348</v>
      </c>
      <c r="C863" s="42">
        <v>710</v>
      </c>
      <c r="D863" s="42">
        <f>C863*0.4</f>
        <v>284</v>
      </c>
    </row>
    <row r="864" spans="1:4" x14ac:dyDescent="0.2">
      <c r="A864" s="11" t="s">
        <v>912</v>
      </c>
      <c r="B864" s="11" t="s">
        <v>1347</v>
      </c>
      <c r="C864" s="42">
        <v>440</v>
      </c>
      <c r="D864" s="42">
        <f>C864/2</f>
        <v>220</v>
      </c>
    </row>
    <row r="865" spans="1:4" x14ac:dyDescent="0.2">
      <c r="A865" s="11" t="s">
        <v>913</v>
      </c>
      <c r="B865" s="11" t="s">
        <v>1347</v>
      </c>
      <c r="C865" s="42">
        <v>440</v>
      </c>
      <c r="D865" s="42">
        <f>C865/2</f>
        <v>220</v>
      </c>
    </row>
    <row r="866" spans="1:4" x14ac:dyDescent="0.2">
      <c r="A866" s="11" t="s">
        <v>1378</v>
      </c>
      <c r="B866" s="11" t="s">
        <v>1348</v>
      </c>
      <c r="C866" s="42">
        <v>4780</v>
      </c>
      <c r="D866" s="42">
        <f>C866*0.4</f>
        <v>1912</v>
      </c>
    </row>
    <row r="867" spans="1:4" x14ac:dyDescent="0.2">
      <c r="A867" s="11" t="s">
        <v>914</v>
      </c>
      <c r="B867" s="11" t="s">
        <v>1347</v>
      </c>
      <c r="C867" s="42">
        <v>411</v>
      </c>
      <c r="D867" s="42">
        <f>C867/2</f>
        <v>205.5</v>
      </c>
    </row>
    <row r="868" spans="1:4" x14ac:dyDescent="0.2">
      <c r="A868" s="11" t="s">
        <v>1417</v>
      </c>
      <c r="B868" s="11" t="s">
        <v>1348</v>
      </c>
      <c r="C868" s="42">
        <v>704</v>
      </c>
      <c r="D868" s="42">
        <f>C868*0.4</f>
        <v>281.60000000000002</v>
      </c>
    </row>
    <row r="869" spans="1:4" x14ac:dyDescent="0.2">
      <c r="A869" s="11" t="s">
        <v>915</v>
      </c>
      <c r="B869" s="11" t="s">
        <v>1347</v>
      </c>
      <c r="C869" s="42">
        <f>1.35*3*361</f>
        <v>1462.0500000000002</v>
      </c>
      <c r="D869" s="42">
        <f>C869/2</f>
        <v>731.02500000000009</v>
      </c>
    </row>
    <row r="870" spans="1:4" x14ac:dyDescent="0.2">
      <c r="A870" s="11" t="s">
        <v>1402</v>
      </c>
      <c r="B870" s="11" t="s">
        <v>1348</v>
      </c>
      <c r="C870" s="42">
        <v>360</v>
      </c>
      <c r="D870" s="42">
        <f>C870*0.4</f>
        <v>144</v>
      </c>
    </row>
    <row r="871" spans="1:4" x14ac:dyDescent="0.2">
      <c r="A871" s="11" t="s">
        <v>1403</v>
      </c>
      <c r="B871" s="11" t="s">
        <v>1348</v>
      </c>
      <c r="C871" s="42">
        <v>360</v>
      </c>
      <c r="D871" s="42">
        <f>C871*0.4</f>
        <v>144</v>
      </c>
    </row>
    <row r="872" spans="1:4" x14ac:dyDescent="0.2">
      <c r="A872" s="11" t="s">
        <v>916</v>
      </c>
      <c r="B872" s="11" t="s">
        <v>1347</v>
      </c>
      <c r="C872" s="42">
        <v>361</v>
      </c>
      <c r="D872" s="42">
        <f>C872/2</f>
        <v>180.5</v>
      </c>
    </row>
    <row r="873" spans="1:4" x14ac:dyDescent="0.2">
      <c r="A873" s="11" t="s">
        <v>917</v>
      </c>
      <c r="B873" s="11" t="s">
        <v>1347</v>
      </c>
      <c r="C873" s="42">
        <v>590</v>
      </c>
      <c r="D873" s="42">
        <f>C873/2</f>
        <v>295</v>
      </c>
    </row>
    <row r="874" spans="1:4" x14ac:dyDescent="0.2">
      <c r="A874" s="11" t="s">
        <v>918</v>
      </c>
      <c r="B874" s="11" t="s">
        <v>1347</v>
      </c>
      <c r="C874" s="42">
        <v>361</v>
      </c>
      <c r="D874" s="42">
        <f>C874/2</f>
        <v>180.5</v>
      </c>
    </row>
    <row r="875" spans="1:4" x14ac:dyDescent="0.2">
      <c r="A875" s="11" t="s">
        <v>919</v>
      </c>
      <c r="B875" s="11" t="s">
        <v>1347</v>
      </c>
      <c r="C875" s="42">
        <v>361</v>
      </c>
      <c r="D875" s="42">
        <f>C875/2</f>
        <v>180.5</v>
      </c>
    </row>
    <row r="876" spans="1:4" x14ac:dyDescent="0.2">
      <c r="A876" s="11" t="s">
        <v>1404</v>
      </c>
      <c r="B876" s="11" t="s">
        <v>1348</v>
      </c>
      <c r="C876" s="42">
        <v>748</v>
      </c>
      <c r="D876" s="42">
        <f>C876*0.4</f>
        <v>299.2</v>
      </c>
    </row>
    <row r="877" spans="1:4" x14ac:dyDescent="0.2">
      <c r="A877" s="11" t="s">
        <v>1405</v>
      </c>
      <c r="B877" s="11" t="s">
        <v>1348</v>
      </c>
      <c r="C877" s="42">
        <v>360</v>
      </c>
      <c r="D877" s="42">
        <f>C877*0.4</f>
        <v>144</v>
      </c>
    </row>
    <row r="878" spans="1:4" x14ac:dyDescent="0.2">
      <c r="A878" s="11" t="s">
        <v>355</v>
      </c>
      <c r="B878" s="11" t="s">
        <v>1348</v>
      </c>
      <c r="C878" s="42">
        <v>492</v>
      </c>
      <c r="D878" s="42">
        <f>C878*0.4</f>
        <v>196.8</v>
      </c>
    </row>
    <row r="879" spans="1:4" x14ac:dyDescent="0.2">
      <c r="A879" s="11" t="s">
        <v>355</v>
      </c>
      <c r="B879" s="11" t="s">
        <v>1348</v>
      </c>
      <c r="C879" s="42">
        <v>492</v>
      </c>
      <c r="D879" s="42">
        <f>C879*0.4</f>
        <v>196.8</v>
      </c>
    </row>
    <row r="880" spans="1:4" x14ac:dyDescent="0.2">
      <c r="A880" s="11" t="s">
        <v>920</v>
      </c>
      <c r="B880" s="11" t="s">
        <v>1347</v>
      </c>
      <c r="C880" s="42">
        <v>361</v>
      </c>
      <c r="D880" s="42">
        <f>C880/2</f>
        <v>180.5</v>
      </c>
    </row>
    <row r="881" spans="1:4" x14ac:dyDescent="0.2">
      <c r="A881" s="11" t="s">
        <v>1406</v>
      </c>
      <c r="B881" s="11" t="s">
        <v>1348</v>
      </c>
      <c r="C881" s="42">
        <v>492</v>
      </c>
      <c r="D881" s="42">
        <f>C881*0.4</f>
        <v>196.8</v>
      </c>
    </row>
    <row r="882" spans="1:4" x14ac:dyDescent="0.2">
      <c r="A882" s="11" t="s">
        <v>1407</v>
      </c>
      <c r="B882" s="11" t="s">
        <v>1348</v>
      </c>
      <c r="C882" s="42">
        <v>360</v>
      </c>
      <c r="D882" s="42">
        <f>C882*0.4</f>
        <v>144</v>
      </c>
    </row>
    <row r="883" spans="1:4" x14ac:dyDescent="0.2">
      <c r="A883" s="11" t="s">
        <v>1408</v>
      </c>
      <c r="B883" s="11" t="s">
        <v>1348</v>
      </c>
      <c r="C883" s="42">
        <v>710</v>
      </c>
      <c r="D883" s="42">
        <f>C883*0.4</f>
        <v>284</v>
      </c>
    </row>
    <row r="884" spans="1:4" x14ac:dyDescent="0.2">
      <c r="A884" s="11" t="s">
        <v>921</v>
      </c>
      <c r="B884" s="11" t="s">
        <v>1347</v>
      </c>
      <c r="C884" s="42"/>
      <c r="D884" s="42">
        <f>C884/2</f>
        <v>0</v>
      </c>
    </row>
    <row r="885" spans="1:4" x14ac:dyDescent="0.2">
      <c r="A885" s="11" t="s">
        <v>922</v>
      </c>
      <c r="B885" s="11" t="s">
        <v>1347</v>
      </c>
      <c r="C885" s="42">
        <v>361</v>
      </c>
      <c r="D885" s="42">
        <f>C885/2</f>
        <v>180.5</v>
      </c>
    </row>
    <row r="886" spans="1:4" x14ac:dyDescent="0.2">
      <c r="A886" s="11" t="s">
        <v>923</v>
      </c>
      <c r="B886" s="11" t="s">
        <v>1347</v>
      </c>
      <c r="C886" s="42">
        <v>506</v>
      </c>
      <c r="D886" s="42">
        <f>C886/2</f>
        <v>253</v>
      </c>
    </row>
    <row r="887" spans="1:4" x14ac:dyDescent="0.2">
      <c r="A887" s="11" t="s">
        <v>924</v>
      </c>
      <c r="B887" s="11" t="s">
        <v>1347</v>
      </c>
      <c r="C887" s="42">
        <v>361</v>
      </c>
      <c r="D887" s="42">
        <f>C887/2</f>
        <v>180.5</v>
      </c>
    </row>
    <row r="888" spans="1:4" x14ac:dyDescent="0.2">
      <c r="A888" s="11" t="s">
        <v>925</v>
      </c>
      <c r="B888" s="11" t="s">
        <v>1347</v>
      </c>
      <c r="C888" s="42">
        <v>307</v>
      </c>
      <c r="D888" s="42">
        <f>C888/2</f>
        <v>153.5</v>
      </c>
    </row>
    <row r="889" spans="1:4" x14ac:dyDescent="0.2">
      <c r="A889" s="11" t="s">
        <v>1409</v>
      </c>
      <c r="B889" s="11" t="s">
        <v>1348</v>
      </c>
      <c r="C889" s="42">
        <v>2856</v>
      </c>
      <c r="D889" s="42">
        <f>C889*0.4</f>
        <v>1142.4000000000001</v>
      </c>
    </row>
    <row r="890" spans="1:4" x14ac:dyDescent="0.2">
      <c r="A890" s="11" t="s">
        <v>1410</v>
      </c>
      <c r="B890" s="11" t="s">
        <v>1348</v>
      </c>
      <c r="C890" s="42">
        <f>3*1428</f>
        <v>4284</v>
      </c>
      <c r="D890" s="42">
        <f>C890*0.4</f>
        <v>1713.6000000000001</v>
      </c>
    </row>
    <row r="891" spans="1:4" x14ac:dyDescent="0.2">
      <c r="A891" s="11" t="s">
        <v>926</v>
      </c>
      <c r="B891" s="11" t="s">
        <v>1347</v>
      </c>
      <c r="C891" s="42">
        <f>2*1889</f>
        <v>3778</v>
      </c>
      <c r="D891" s="42">
        <f>C891/2</f>
        <v>1889</v>
      </c>
    </row>
    <row r="892" spans="1:4" x14ac:dyDescent="0.2">
      <c r="A892" s="11" t="s">
        <v>1411</v>
      </c>
      <c r="B892" s="11" t="s">
        <v>1348</v>
      </c>
      <c r="C892" s="42">
        <v>1282</v>
      </c>
      <c r="D892" s="42">
        <f>C892*0.4</f>
        <v>512.80000000000007</v>
      </c>
    </row>
    <row r="893" spans="1:4" x14ac:dyDescent="0.2">
      <c r="A893" s="11" t="s">
        <v>1412</v>
      </c>
      <c r="B893" s="11" t="s">
        <v>1348</v>
      </c>
      <c r="C893" s="42">
        <v>2100</v>
      </c>
      <c r="D893" s="42">
        <f>C893*0.4</f>
        <v>840</v>
      </c>
    </row>
    <row r="894" spans="1:4" x14ac:dyDescent="0.2">
      <c r="A894" s="11" t="s">
        <v>927</v>
      </c>
      <c r="B894" s="11" t="s">
        <v>1347</v>
      </c>
      <c r="C894" s="42">
        <v>1495</v>
      </c>
      <c r="D894" s="42">
        <f>C894/2</f>
        <v>747.5</v>
      </c>
    </row>
    <row r="895" spans="1:4" x14ac:dyDescent="0.2">
      <c r="A895" s="11" t="s">
        <v>928</v>
      </c>
      <c r="B895" s="11" t="s">
        <v>1347</v>
      </c>
      <c r="C895" s="42">
        <v>1040</v>
      </c>
      <c r="D895" s="42">
        <f>C895/2</f>
        <v>520</v>
      </c>
    </row>
    <row r="896" spans="1:4" x14ac:dyDescent="0.2">
      <c r="A896" s="11" t="s">
        <v>1413</v>
      </c>
      <c r="B896" s="11" t="s">
        <v>1348</v>
      </c>
      <c r="C896" s="42">
        <v>2600</v>
      </c>
      <c r="D896" s="42">
        <f>C896*0.4</f>
        <v>1040</v>
      </c>
    </row>
    <row r="897" spans="1:4" x14ac:dyDescent="0.2">
      <c r="A897" s="11" t="s">
        <v>1414</v>
      </c>
      <c r="B897" s="11" t="s">
        <v>1348</v>
      </c>
      <c r="C897" s="42">
        <v>1025</v>
      </c>
      <c r="D897" s="42">
        <f>C897*0.4</f>
        <v>410</v>
      </c>
    </row>
    <row r="898" spans="1:4" x14ac:dyDescent="0.2">
      <c r="A898" s="11" t="s">
        <v>1415</v>
      </c>
      <c r="B898" s="11" t="s">
        <v>1348</v>
      </c>
      <c r="C898" s="42">
        <v>1025</v>
      </c>
      <c r="D898" s="42">
        <f>C898*0.4</f>
        <v>410</v>
      </c>
    </row>
    <row r="899" spans="1:4" x14ac:dyDescent="0.2">
      <c r="A899" s="11" t="s">
        <v>1416</v>
      </c>
      <c r="B899" s="11" t="s">
        <v>1348</v>
      </c>
      <c r="C899" s="42">
        <v>1025</v>
      </c>
      <c r="D899" s="42">
        <f>C899*0.4</f>
        <v>410</v>
      </c>
    </row>
    <row r="900" spans="1:4" x14ac:dyDescent="0.2">
      <c r="A900" s="11" t="s">
        <v>929</v>
      </c>
      <c r="B900" s="11" t="s">
        <v>1347</v>
      </c>
      <c r="C900" s="42">
        <v>1040</v>
      </c>
      <c r="D900" s="42">
        <f>C900/2</f>
        <v>520</v>
      </c>
    </row>
    <row r="901" spans="1:4" x14ac:dyDescent="0.2">
      <c r="A901" s="11" t="s">
        <v>1418</v>
      </c>
      <c r="B901" s="11" t="s">
        <v>1348</v>
      </c>
      <c r="C901" s="42">
        <v>1410</v>
      </c>
      <c r="D901" s="42">
        <f>C901*0.4</f>
        <v>564</v>
      </c>
    </row>
    <row r="902" spans="1:4" x14ac:dyDescent="0.2">
      <c r="A902" s="11" t="s">
        <v>930</v>
      </c>
      <c r="B902" s="11" t="s">
        <v>1347</v>
      </c>
      <c r="C902" s="42">
        <v>795</v>
      </c>
      <c r="D902" s="42">
        <f>C902/2</f>
        <v>397.5</v>
      </c>
    </row>
    <row r="903" spans="1:4" x14ac:dyDescent="0.2">
      <c r="A903" s="11" t="s">
        <v>1419</v>
      </c>
      <c r="B903" s="11" t="s">
        <v>1348</v>
      </c>
      <c r="C903" s="42">
        <v>560</v>
      </c>
      <c r="D903" s="42">
        <f>C903*0.4</f>
        <v>224</v>
      </c>
    </row>
    <row r="904" spans="1:4" x14ac:dyDescent="0.2">
      <c r="A904" s="11" t="s">
        <v>1420</v>
      </c>
      <c r="B904" s="11" t="s">
        <v>1348</v>
      </c>
      <c r="C904" s="42">
        <v>560</v>
      </c>
      <c r="D904" s="42">
        <f>C904*0.4</f>
        <v>224</v>
      </c>
    </row>
    <row r="905" spans="1:4" x14ac:dyDescent="0.2">
      <c r="A905" s="11" t="s">
        <v>931</v>
      </c>
      <c r="B905" s="11" t="s">
        <v>1347</v>
      </c>
      <c r="C905" s="42">
        <v>563</v>
      </c>
      <c r="D905" s="42">
        <f>C905/2</f>
        <v>281.5</v>
      </c>
    </row>
    <row r="906" spans="1:4" x14ac:dyDescent="0.2">
      <c r="A906" s="11" t="s">
        <v>932</v>
      </c>
      <c r="B906" s="11" t="s">
        <v>1347</v>
      </c>
      <c r="C906" s="42">
        <v>563</v>
      </c>
      <c r="D906" s="42">
        <f>C906/2</f>
        <v>281.5</v>
      </c>
    </row>
    <row r="907" spans="1:4" x14ac:dyDescent="0.2">
      <c r="A907" s="11" t="s">
        <v>933</v>
      </c>
      <c r="B907" s="11" t="s">
        <v>1347</v>
      </c>
      <c r="C907" s="42">
        <v>563</v>
      </c>
      <c r="D907" s="42">
        <f>C907/2</f>
        <v>281.5</v>
      </c>
    </row>
    <row r="908" spans="1:4" x14ac:dyDescent="0.2">
      <c r="A908" s="11" t="s">
        <v>356</v>
      </c>
      <c r="B908" s="11" t="s">
        <v>1364</v>
      </c>
      <c r="C908" s="42">
        <v>560</v>
      </c>
      <c r="D908" s="42">
        <f>C908*0.4</f>
        <v>224</v>
      </c>
    </row>
    <row r="909" spans="1:4" x14ac:dyDescent="0.2">
      <c r="A909" s="11" t="s">
        <v>1422</v>
      </c>
      <c r="B909" s="11" t="s">
        <v>1348</v>
      </c>
      <c r="C909" s="42">
        <v>2130</v>
      </c>
      <c r="D909" s="42">
        <f>C909*0.4</f>
        <v>852</v>
      </c>
    </row>
    <row r="910" spans="1:4" x14ac:dyDescent="0.2">
      <c r="A910" s="11" t="s">
        <v>1423</v>
      </c>
      <c r="B910" s="11" t="s">
        <v>1348</v>
      </c>
      <c r="C910" s="42">
        <f>2*3127</f>
        <v>6254</v>
      </c>
      <c r="D910" s="42">
        <f>C910*0.4</f>
        <v>2501.6000000000004</v>
      </c>
    </row>
    <row r="911" spans="1:4" x14ac:dyDescent="0.2">
      <c r="A911" s="11" t="s">
        <v>1424</v>
      </c>
      <c r="B911" s="11" t="s">
        <v>1348</v>
      </c>
      <c r="C911" s="42">
        <v>3127</v>
      </c>
      <c r="D911" s="42">
        <f>C911*0.4</f>
        <v>1250.8000000000002</v>
      </c>
    </row>
    <row r="912" spans="1:4" x14ac:dyDescent="0.2">
      <c r="A912" s="11" t="s">
        <v>1425</v>
      </c>
      <c r="B912" s="11" t="s">
        <v>1348</v>
      </c>
      <c r="C912" s="42">
        <v>2130</v>
      </c>
      <c r="D912" s="42">
        <f>C912*0.4</f>
        <v>852</v>
      </c>
    </row>
    <row r="913" spans="1:4" x14ac:dyDescent="0.2">
      <c r="A913" s="11" t="s">
        <v>934</v>
      </c>
      <c r="B913" s="11" t="s">
        <v>1347</v>
      </c>
      <c r="C913" s="42">
        <v>2175</v>
      </c>
      <c r="D913" s="42">
        <f>C913/2</f>
        <v>1087.5</v>
      </c>
    </row>
    <row r="914" spans="1:4" x14ac:dyDescent="0.2">
      <c r="A914" s="11" t="s">
        <v>1426</v>
      </c>
      <c r="B914" s="11" t="s">
        <v>1348</v>
      </c>
      <c r="C914" s="42">
        <v>2130</v>
      </c>
      <c r="D914" s="42">
        <f>C914*0.4</f>
        <v>852</v>
      </c>
    </row>
    <row r="915" spans="1:4" x14ac:dyDescent="0.2">
      <c r="A915" s="11" t="s">
        <v>1421</v>
      </c>
      <c r="B915" s="11" t="s">
        <v>1348</v>
      </c>
      <c r="C915" s="42">
        <v>2630</v>
      </c>
      <c r="D915" s="42">
        <f>C915*0.4</f>
        <v>1052</v>
      </c>
    </row>
    <row r="916" spans="1:4" x14ac:dyDescent="0.2">
      <c r="A916" s="11" t="s">
        <v>1427</v>
      </c>
      <c r="B916" s="11" t="s">
        <v>1348</v>
      </c>
      <c r="C916" s="42">
        <v>4442</v>
      </c>
      <c r="D916" s="42">
        <f>C916*0.4</f>
        <v>1776.8000000000002</v>
      </c>
    </row>
    <row r="917" spans="1:4" x14ac:dyDescent="0.2">
      <c r="A917" s="11" t="s">
        <v>1429</v>
      </c>
      <c r="B917" s="11" t="s">
        <v>1348</v>
      </c>
      <c r="C917" s="42">
        <v>2128</v>
      </c>
      <c r="D917" s="42">
        <f>C917*0.4</f>
        <v>851.2</v>
      </c>
    </row>
    <row r="918" spans="1:4" x14ac:dyDescent="0.2">
      <c r="A918" s="11" t="s">
        <v>935</v>
      </c>
      <c r="B918" s="11" t="s">
        <v>1347</v>
      </c>
      <c r="C918" s="42">
        <v>1040</v>
      </c>
      <c r="D918" s="42">
        <f>C918/2</f>
        <v>520</v>
      </c>
    </row>
    <row r="919" spans="1:4" x14ac:dyDescent="0.2">
      <c r="A919" s="11" t="s">
        <v>1430</v>
      </c>
      <c r="B919" s="11" t="s">
        <v>1348</v>
      </c>
      <c r="C919" s="42">
        <v>1025</v>
      </c>
      <c r="D919" s="42">
        <f>C919*0.4</f>
        <v>410</v>
      </c>
    </row>
    <row r="920" spans="1:4" x14ac:dyDescent="0.2">
      <c r="A920" s="11" t="s">
        <v>1431</v>
      </c>
      <c r="B920" s="11" t="s">
        <v>1348</v>
      </c>
      <c r="C920" s="42">
        <v>3075</v>
      </c>
      <c r="D920" s="42">
        <f>C920*0.4</f>
        <v>1230</v>
      </c>
    </row>
    <row r="921" spans="1:4" x14ac:dyDescent="0.2">
      <c r="A921" s="11" t="s">
        <v>1428</v>
      </c>
      <c r="B921" s="11" t="s">
        <v>1348</v>
      </c>
      <c r="C921" s="42">
        <v>1400</v>
      </c>
      <c r="D921" s="42">
        <f>C921*0.4</f>
        <v>560</v>
      </c>
    </row>
    <row r="922" spans="1:4" x14ac:dyDescent="0.2">
      <c r="A922" s="11" t="s">
        <v>976</v>
      </c>
      <c r="B922" s="11" t="s">
        <v>1347</v>
      </c>
      <c r="C922" s="42"/>
      <c r="D922" s="42">
        <f>C922/2</f>
        <v>0</v>
      </c>
    </row>
    <row r="923" spans="1:4" x14ac:dyDescent="0.2">
      <c r="A923" s="11" t="s">
        <v>977</v>
      </c>
      <c r="B923" s="11" t="s">
        <v>1347</v>
      </c>
      <c r="C923" s="42"/>
      <c r="D923" s="42">
        <f>C923/2</f>
        <v>0</v>
      </c>
    </row>
    <row r="924" spans="1:4" x14ac:dyDescent="0.2">
      <c r="A924" s="11" t="s">
        <v>936</v>
      </c>
      <c r="B924" s="11" t="s">
        <v>1347</v>
      </c>
      <c r="C924" s="42">
        <f>2*553</f>
        <v>1106</v>
      </c>
      <c r="D924" s="42">
        <f>C924/2</f>
        <v>553</v>
      </c>
    </row>
    <row r="925" spans="1:4" x14ac:dyDescent="0.2">
      <c r="A925" s="11" t="s">
        <v>1433</v>
      </c>
      <c r="B925" s="11" t="s">
        <v>1348</v>
      </c>
      <c r="C925" s="42">
        <v>1145</v>
      </c>
      <c r="D925" s="42">
        <f t="shared" ref="D925:D931" si="35">C925*0.4</f>
        <v>458</v>
      </c>
    </row>
    <row r="926" spans="1:4" x14ac:dyDescent="0.2">
      <c r="A926" s="11" t="s">
        <v>1432</v>
      </c>
      <c r="B926" s="11" t="s">
        <v>1272</v>
      </c>
      <c r="C926" s="42">
        <v>510</v>
      </c>
      <c r="D926" s="42">
        <f t="shared" si="35"/>
        <v>204</v>
      </c>
    </row>
    <row r="927" spans="1:4" x14ac:dyDescent="0.2">
      <c r="A927" s="11" t="s">
        <v>1434</v>
      </c>
      <c r="B927" s="11" t="s">
        <v>1348</v>
      </c>
      <c r="C927" s="42">
        <v>825</v>
      </c>
      <c r="D927" s="42">
        <f t="shared" si="35"/>
        <v>330</v>
      </c>
    </row>
    <row r="928" spans="1:4" x14ac:dyDescent="0.2">
      <c r="A928" s="11" t="s">
        <v>1435</v>
      </c>
      <c r="B928" s="11" t="s">
        <v>1348</v>
      </c>
      <c r="C928" s="42">
        <v>712</v>
      </c>
      <c r="D928" s="42">
        <f t="shared" si="35"/>
        <v>284.8</v>
      </c>
    </row>
    <row r="929" spans="1:4" x14ac:dyDescent="0.2">
      <c r="A929" s="11" t="s">
        <v>1436</v>
      </c>
      <c r="B929" s="11" t="s">
        <v>1348</v>
      </c>
      <c r="C929" s="42">
        <v>706</v>
      </c>
      <c r="D929" s="42">
        <f t="shared" si="35"/>
        <v>282.40000000000003</v>
      </c>
    </row>
    <row r="930" spans="1:4" x14ac:dyDescent="0.2">
      <c r="A930" s="11" t="s">
        <v>1437</v>
      </c>
      <c r="B930" s="11" t="s">
        <v>1348</v>
      </c>
      <c r="C930" s="42">
        <v>706</v>
      </c>
      <c r="D930" s="42">
        <f t="shared" si="35"/>
        <v>282.40000000000003</v>
      </c>
    </row>
    <row r="931" spans="1:4" x14ac:dyDescent="0.2">
      <c r="A931" s="11" t="s">
        <v>1438</v>
      </c>
      <c r="B931" s="11" t="s">
        <v>1348</v>
      </c>
      <c r="C931" s="42">
        <v>1110</v>
      </c>
      <c r="D931" s="42">
        <f t="shared" si="35"/>
        <v>444</v>
      </c>
    </row>
    <row r="932" spans="1:4" x14ac:dyDescent="0.2">
      <c r="A932" s="11" t="s">
        <v>937</v>
      </c>
      <c r="B932" s="11" t="s">
        <v>1347</v>
      </c>
      <c r="C932" s="42">
        <v>510</v>
      </c>
      <c r="D932" s="42">
        <f>C932/2</f>
        <v>255</v>
      </c>
    </row>
    <row r="933" spans="1:4" x14ac:dyDescent="0.2">
      <c r="A933" s="11" t="s">
        <v>938</v>
      </c>
      <c r="B933" s="11" t="s">
        <v>1347</v>
      </c>
      <c r="C933" s="42">
        <v>553</v>
      </c>
      <c r="D933" s="42">
        <f>C933/2</f>
        <v>276.5</v>
      </c>
    </row>
    <row r="934" spans="1:4" x14ac:dyDescent="0.2">
      <c r="A934" s="11" t="s">
        <v>939</v>
      </c>
      <c r="B934" s="11" t="s">
        <v>1347</v>
      </c>
      <c r="C934" s="42">
        <v>689</v>
      </c>
      <c r="D934" s="42">
        <f>C934/2</f>
        <v>344.5</v>
      </c>
    </row>
    <row r="935" spans="1:4" x14ac:dyDescent="0.2">
      <c r="A935" s="11" t="s">
        <v>940</v>
      </c>
      <c r="B935" s="11" t="s">
        <v>1347</v>
      </c>
      <c r="C935" s="42">
        <v>510</v>
      </c>
      <c r="D935" s="42">
        <f>C935/2</f>
        <v>255</v>
      </c>
    </row>
    <row r="936" spans="1:4" x14ac:dyDescent="0.2">
      <c r="A936" s="11" t="s">
        <v>941</v>
      </c>
      <c r="B936" s="11" t="s">
        <v>1347</v>
      </c>
      <c r="C936" s="42">
        <v>610</v>
      </c>
      <c r="D936" s="42">
        <f>C936/2</f>
        <v>305</v>
      </c>
    </row>
    <row r="937" spans="1:4" x14ac:dyDescent="0.2">
      <c r="A937" s="11" t="s">
        <v>1439</v>
      </c>
      <c r="B937" s="11" t="s">
        <v>1440</v>
      </c>
      <c r="C937" s="42">
        <v>638</v>
      </c>
      <c r="D937" s="42">
        <f>C937*0.4</f>
        <v>255.20000000000002</v>
      </c>
    </row>
    <row r="938" spans="1:4" x14ac:dyDescent="0.2">
      <c r="A938" s="11" t="s">
        <v>942</v>
      </c>
      <c r="B938" s="11" t="s">
        <v>1347</v>
      </c>
      <c r="C938" s="42">
        <v>689</v>
      </c>
      <c r="D938" s="42">
        <f t="shared" ref="D938:D943" si="36">C938/2</f>
        <v>344.5</v>
      </c>
    </row>
    <row r="939" spans="1:4" x14ac:dyDescent="0.2">
      <c r="A939" s="11" t="s">
        <v>943</v>
      </c>
      <c r="B939" s="11" t="s">
        <v>1347</v>
      </c>
      <c r="C939" s="42">
        <v>662</v>
      </c>
      <c r="D939" s="42">
        <f t="shared" si="36"/>
        <v>331</v>
      </c>
    </row>
    <row r="940" spans="1:4" x14ac:dyDescent="0.2">
      <c r="A940" s="11" t="s">
        <v>944</v>
      </c>
      <c r="B940" s="11" t="s">
        <v>1347</v>
      </c>
      <c r="C940" s="42">
        <v>743</v>
      </c>
      <c r="D940" s="42">
        <f t="shared" si="36"/>
        <v>371.5</v>
      </c>
    </row>
    <row r="941" spans="1:4" x14ac:dyDescent="0.2">
      <c r="A941" s="11" t="s">
        <v>945</v>
      </c>
      <c r="B941" s="11" t="s">
        <v>1347</v>
      </c>
      <c r="C941" s="42">
        <v>725</v>
      </c>
      <c r="D941" s="42">
        <f t="shared" si="36"/>
        <v>362.5</v>
      </c>
    </row>
    <row r="942" spans="1:4" x14ac:dyDescent="0.2">
      <c r="A942" s="11" t="s">
        <v>946</v>
      </c>
      <c r="B942" s="11" t="s">
        <v>1347</v>
      </c>
      <c r="C942" s="42"/>
      <c r="D942" s="42">
        <f t="shared" si="36"/>
        <v>0</v>
      </c>
    </row>
    <row r="943" spans="1:4" x14ac:dyDescent="0.2">
      <c r="A943" s="11" t="s">
        <v>947</v>
      </c>
      <c r="B943" s="11" t="s">
        <v>1347</v>
      </c>
      <c r="C943" s="42">
        <v>616</v>
      </c>
      <c r="D943" s="42">
        <f t="shared" si="36"/>
        <v>308</v>
      </c>
    </row>
    <row r="944" spans="1:4" x14ac:dyDescent="0.2">
      <c r="A944" s="11" t="s">
        <v>1441</v>
      </c>
      <c r="B944" s="11" t="s">
        <v>1261</v>
      </c>
      <c r="C944" s="42">
        <v>457</v>
      </c>
      <c r="D944" s="42">
        <f>C944*0.4</f>
        <v>182.8</v>
      </c>
    </row>
    <row r="945" spans="1:4" x14ac:dyDescent="0.2">
      <c r="A945" s="11" t="s">
        <v>1441</v>
      </c>
      <c r="B945" s="11" t="s">
        <v>1348</v>
      </c>
      <c r="C945" s="42">
        <v>457</v>
      </c>
      <c r="D945" s="42">
        <f>C945*0.4</f>
        <v>182.8</v>
      </c>
    </row>
    <row r="946" spans="1:4" x14ac:dyDescent="0.2">
      <c r="A946" s="11" t="s">
        <v>948</v>
      </c>
      <c r="B946" s="11" t="s">
        <v>1347</v>
      </c>
      <c r="C946" s="42">
        <v>510</v>
      </c>
      <c r="D946" s="42">
        <f>C946/2</f>
        <v>255</v>
      </c>
    </row>
    <row r="947" spans="1:4" x14ac:dyDescent="0.2">
      <c r="A947" s="11" t="s">
        <v>949</v>
      </c>
      <c r="B947" s="11" t="s">
        <v>1347</v>
      </c>
      <c r="C947" s="42"/>
      <c r="D947" s="42">
        <f>C947/2</f>
        <v>0</v>
      </c>
    </row>
    <row r="948" spans="1:4" x14ac:dyDescent="0.2">
      <c r="A948" s="11" t="s">
        <v>950</v>
      </c>
      <c r="B948" s="11" t="s">
        <v>1347</v>
      </c>
      <c r="C948" s="42">
        <v>815</v>
      </c>
      <c r="D948" s="42">
        <f>C948/2</f>
        <v>407.5</v>
      </c>
    </row>
    <row r="949" spans="1:4" x14ac:dyDescent="0.2">
      <c r="A949" s="11" t="s">
        <v>951</v>
      </c>
      <c r="B949" s="11" t="s">
        <v>1347</v>
      </c>
      <c r="C949" s="42">
        <v>458</v>
      </c>
      <c r="D949" s="42">
        <f>C949/2</f>
        <v>229</v>
      </c>
    </row>
    <row r="950" spans="1:4" x14ac:dyDescent="0.2">
      <c r="A950" s="11" t="s">
        <v>1442</v>
      </c>
      <c r="B950" s="11" t="s">
        <v>1348</v>
      </c>
      <c r="C950" s="42">
        <f>2*610</f>
        <v>1220</v>
      </c>
      <c r="D950" s="42">
        <f>C950*0.4</f>
        <v>488</v>
      </c>
    </row>
    <row r="951" spans="1:4" x14ac:dyDescent="0.2">
      <c r="A951" s="11" t="s">
        <v>952</v>
      </c>
      <c r="B951" s="11" t="s">
        <v>1347</v>
      </c>
      <c r="C951" s="42">
        <v>899</v>
      </c>
      <c r="D951" s="42">
        <f>C951/2</f>
        <v>449.5</v>
      </c>
    </row>
    <row r="952" spans="1:4" x14ac:dyDescent="0.2">
      <c r="A952" s="11" t="s">
        <v>1443</v>
      </c>
      <c r="B952" s="11" t="s">
        <v>1348</v>
      </c>
      <c r="C952" s="42">
        <v>610</v>
      </c>
      <c r="D952" s="42">
        <f>C952*0.4</f>
        <v>244</v>
      </c>
    </row>
    <row r="953" spans="1:4" x14ac:dyDescent="0.2">
      <c r="A953" s="11" t="s">
        <v>953</v>
      </c>
      <c r="B953" s="11" t="s">
        <v>1347</v>
      </c>
      <c r="C953" s="42">
        <f>3*712</f>
        <v>2136</v>
      </c>
      <c r="D953" s="42">
        <f>C953/2</f>
        <v>1068</v>
      </c>
    </row>
    <row r="954" spans="1:4" x14ac:dyDescent="0.2">
      <c r="A954" s="11" t="s">
        <v>1444</v>
      </c>
      <c r="B954" s="11" t="s">
        <v>1348</v>
      </c>
      <c r="C954" s="42">
        <v>1115</v>
      </c>
      <c r="D954" s="42">
        <f>C954*0.4</f>
        <v>446</v>
      </c>
    </row>
    <row r="955" spans="1:4" x14ac:dyDescent="0.2">
      <c r="A955" s="11" t="s">
        <v>954</v>
      </c>
      <c r="B955" s="11" t="s">
        <v>1347</v>
      </c>
      <c r="C955" s="42">
        <v>1004</v>
      </c>
      <c r="D955" s="42">
        <f>C955/2</f>
        <v>502</v>
      </c>
    </row>
    <row r="956" spans="1:4" x14ac:dyDescent="0.2">
      <c r="A956" s="11" t="s">
        <v>955</v>
      </c>
      <c r="B956" s="11" t="s">
        <v>1347</v>
      </c>
      <c r="C956" s="42">
        <f>2*899</f>
        <v>1798</v>
      </c>
      <c r="D956" s="42">
        <f>C956/2</f>
        <v>899</v>
      </c>
    </row>
    <row r="957" spans="1:4" x14ac:dyDescent="0.2">
      <c r="A957" s="11" t="s">
        <v>956</v>
      </c>
      <c r="B957" s="11" t="s">
        <v>1347</v>
      </c>
      <c r="C957" s="42">
        <v>836</v>
      </c>
      <c r="D957" s="42">
        <f>C957/2</f>
        <v>418</v>
      </c>
    </row>
    <row r="958" spans="1:4" x14ac:dyDescent="0.2">
      <c r="A958" s="11" t="s">
        <v>957</v>
      </c>
      <c r="B958" s="11" t="s">
        <v>1347</v>
      </c>
      <c r="C958" s="42">
        <f>836*1.35</f>
        <v>1128.6000000000001</v>
      </c>
      <c r="D958" s="42">
        <f>C958/2</f>
        <v>564.30000000000007</v>
      </c>
    </row>
    <row r="959" spans="1:4" x14ac:dyDescent="0.2">
      <c r="A959" s="11" t="s">
        <v>958</v>
      </c>
      <c r="B959" s="11" t="s">
        <v>1347</v>
      </c>
      <c r="C959" s="42">
        <v>836</v>
      </c>
      <c r="D959" s="42">
        <f>C959/2</f>
        <v>418</v>
      </c>
    </row>
    <row r="960" spans="1:4" x14ac:dyDescent="0.2">
      <c r="A960" s="11" t="s">
        <v>1445</v>
      </c>
      <c r="B960" s="11" t="s">
        <v>1348</v>
      </c>
      <c r="C960" s="42">
        <v>1798</v>
      </c>
      <c r="D960" s="42">
        <f>C960*0.4</f>
        <v>719.2</v>
      </c>
    </row>
    <row r="961" spans="1:4" x14ac:dyDescent="0.2">
      <c r="A961" s="11" t="s">
        <v>1446</v>
      </c>
      <c r="B961" s="11" t="s">
        <v>1348</v>
      </c>
      <c r="C961" s="42">
        <v>830</v>
      </c>
      <c r="D961" s="42">
        <f>C961*0.4</f>
        <v>332</v>
      </c>
    </row>
    <row r="962" spans="1:4" x14ac:dyDescent="0.2">
      <c r="A962" s="11" t="s">
        <v>1447</v>
      </c>
      <c r="B962" s="11" t="s">
        <v>1348</v>
      </c>
      <c r="C962" s="42">
        <f>830*1.25</f>
        <v>1037.5</v>
      </c>
      <c r="D962" s="42">
        <f>C962*0.4</f>
        <v>415</v>
      </c>
    </row>
    <row r="963" spans="1:4" x14ac:dyDescent="0.2">
      <c r="A963" s="11" t="s">
        <v>1448</v>
      </c>
      <c r="B963" s="11" t="s">
        <v>1348</v>
      </c>
      <c r="C963" s="42">
        <v>1115</v>
      </c>
      <c r="D963" s="42">
        <f>C963*0.4</f>
        <v>446</v>
      </c>
    </row>
    <row r="964" spans="1:4" x14ac:dyDescent="0.2">
      <c r="A964" s="11" t="s">
        <v>959</v>
      </c>
      <c r="B964" s="11" t="s">
        <v>1347</v>
      </c>
      <c r="C964" s="42">
        <v>836</v>
      </c>
      <c r="D964" s="42">
        <f t="shared" ref="D964:D972" si="37">C964/2</f>
        <v>418</v>
      </c>
    </row>
    <row r="965" spans="1:4" x14ac:dyDescent="0.2">
      <c r="A965" s="11" t="s">
        <v>960</v>
      </c>
      <c r="B965" s="11" t="s">
        <v>1347</v>
      </c>
      <c r="C965" s="42">
        <v>836</v>
      </c>
      <c r="D965" s="42">
        <f t="shared" si="37"/>
        <v>418</v>
      </c>
    </row>
    <row r="966" spans="1:4" x14ac:dyDescent="0.2">
      <c r="A966" s="11" t="s">
        <v>961</v>
      </c>
      <c r="B966" s="11" t="s">
        <v>1347</v>
      </c>
      <c r="C966" s="42">
        <f>836*1.35</f>
        <v>1128.6000000000001</v>
      </c>
      <c r="D966" s="42">
        <f t="shared" si="37"/>
        <v>564.30000000000007</v>
      </c>
    </row>
    <row r="967" spans="1:4" x14ac:dyDescent="0.2">
      <c r="A967" s="11" t="s">
        <v>962</v>
      </c>
      <c r="B967" s="11" t="s">
        <v>1347</v>
      </c>
      <c r="C967" s="42">
        <v>1068</v>
      </c>
      <c r="D967" s="42">
        <f t="shared" si="37"/>
        <v>534</v>
      </c>
    </row>
    <row r="968" spans="1:4" x14ac:dyDescent="0.2">
      <c r="A968" s="11" t="s">
        <v>963</v>
      </c>
      <c r="B968" s="11" t="s">
        <v>1347</v>
      </c>
      <c r="C968" s="42">
        <v>836</v>
      </c>
      <c r="D968" s="42">
        <f t="shared" si="37"/>
        <v>418</v>
      </c>
    </row>
    <row r="969" spans="1:4" x14ac:dyDescent="0.2">
      <c r="A969" s="11" t="s">
        <v>964</v>
      </c>
      <c r="B969" s="11" t="s">
        <v>1347</v>
      </c>
      <c r="C969" s="42">
        <f>836*2</f>
        <v>1672</v>
      </c>
      <c r="D969" s="42">
        <f t="shared" si="37"/>
        <v>836</v>
      </c>
    </row>
    <row r="970" spans="1:4" x14ac:dyDescent="0.2">
      <c r="A970" s="11" t="s">
        <v>965</v>
      </c>
      <c r="B970" s="11" t="s">
        <v>1347</v>
      </c>
      <c r="C970" s="42">
        <v>1004</v>
      </c>
      <c r="D970" s="42">
        <f t="shared" si="37"/>
        <v>502</v>
      </c>
    </row>
    <row r="971" spans="1:4" x14ac:dyDescent="0.2">
      <c r="A971" s="11" t="s">
        <v>966</v>
      </c>
      <c r="B971" s="11" t="s">
        <v>1347</v>
      </c>
      <c r="C971" s="42">
        <v>836</v>
      </c>
      <c r="D971" s="42">
        <f t="shared" si="37"/>
        <v>418</v>
      </c>
    </row>
    <row r="972" spans="1:4" x14ac:dyDescent="0.2">
      <c r="A972" s="11" t="s">
        <v>967</v>
      </c>
      <c r="B972" s="11" t="s">
        <v>1347</v>
      </c>
      <c r="C972" s="42">
        <v>1385</v>
      </c>
      <c r="D972" s="42">
        <f t="shared" si="37"/>
        <v>692.5</v>
      </c>
    </row>
    <row r="973" spans="1:4" x14ac:dyDescent="0.2">
      <c r="A973" s="11" t="s">
        <v>1450</v>
      </c>
      <c r="B973" s="11" t="s">
        <v>1348</v>
      </c>
      <c r="C973" s="42">
        <v>1102</v>
      </c>
      <c r="D973" s="42">
        <f>C973*0.4</f>
        <v>440.8</v>
      </c>
    </row>
    <row r="974" spans="1:4" x14ac:dyDescent="0.2">
      <c r="A974" s="11" t="s">
        <v>1449</v>
      </c>
      <c r="B974" s="11" t="s">
        <v>1261</v>
      </c>
      <c r="C974" s="42">
        <v>712</v>
      </c>
      <c r="D974" s="42">
        <f>C974*0.4</f>
        <v>284.8</v>
      </c>
    </row>
    <row r="975" spans="1:4" x14ac:dyDescent="0.2">
      <c r="A975" s="11" t="s">
        <v>1451</v>
      </c>
      <c r="B975" s="11" t="s">
        <v>1348</v>
      </c>
      <c r="C975" s="42">
        <v>963</v>
      </c>
      <c r="D975" s="42">
        <f>C975*0.4</f>
        <v>385.20000000000005</v>
      </c>
    </row>
    <row r="976" spans="1:4" x14ac:dyDescent="0.2">
      <c r="A976" s="11" t="s">
        <v>968</v>
      </c>
      <c r="B976" s="11" t="s">
        <v>1347</v>
      </c>
      <c r="C976" s="42"/>
      <c r="D976" s="42">
        <f>C976/2</f>
        <v>0</v>
      </c>
    </row>
    <row r="977" spans="1:4" x14ac:dyDescent="0.2">
      <c r="A977" s="11" t="s">
        <v>969</v>
      </c>
      <c r="B977" s="11" t="s">
        <v>1347</v>
      </c>
      <c r="C977" s="42">
        <v>1440</v>
      </c>
      <c r="D977" s="42">
        <f>C977/2</f>
        <v>720</v>
      </c>
    </row>
    <row r="978" spans="1:4" x14ac:dyDescent="0.2">
      <c r="A978" s="11" t="s">
        <v>970</v>
      </c>
      <c r="B978" s="11" t="s">
        <v>1347</v>
      </c>
      <c r="C978" s="42">
        <f>753*3</f>
        <v>2259</v>
      </c>
      <c r="D978" s="42">
        <f>C978/2</f>
        <v>1129.5</v>
      </c>
    </row>
    <row r="979" spans="1:4" x14ac:dyDescent="0.2">
      <c r="A979" s="11" t="s">
        <v>971</v>
      </c>
      <c r="B979" s="11" t="s">
        <v>1347</v>
      </c>
      <c r="C979" s="42">
        <v>1043</v>
      </c>
      <c r="D979" s="42">
        <f>C979/2</f>
        <v>521.5</v>
      </c>
    </row>
    <row r="980" spans="1:4" x14ac:dyDescent="0.2">
      <c r="A980" s="11" t="s">
        <v>1452</v>
      </c>
      <c r="B980" s="11" t="s">
        <v>1348</v>
      </c>
      <c r="C980" s="42">
        <v>1349</v>
      </c>
      <c r="D980" s="42">
        <f>C980*0.4</f>
        <v>539.6</v>
      </c>
    </row>
    <row r="981" spans="1:4" x14ac:dyDescent="0.2">
      <c r="A981" s="11" t="s">
        <v>972</v>
      </c>
      <c r="B981" s="11" t="s">
        <v>1347</v>
      </c>
      <c r="C981" s="42">
        <v>1211</v>
      </c>
      <c r="D981" s="42">
        <f>C981/2</f>
        <v>605.5</v>
      </c>
    </row>
    <row r="982" spans="1:4" x14ac:dyDescent="0.2">
      <c r="A982" s="11" t="s">
        <v>1454</v>
      </c>
      <c r="B982" s="11" t="s">
        <v>1348</v>
      </c>
      <c r="C982" s="42">
        <v>1025</v>
      </c>
      <c r="D982" s="42">
        <f>C982*0.4</f>
        <v>410</v>
      </c>
    </row>
    <row r="983" spans="1:4" x14ac:dyDescent="0.2">
      <c r="A983" s="11" t="s">
        <v>1453</v>
      </c>
      <c r="B983" s="11" t="s">
        <v>1364</v>
      </c>
      <c r="C983" s="42">
        <v>1485</v>
      </c>
      <c r="D983" s="42">
        <f>C983*0.4</f>
        <v>594</v>
      </c>
    </row>
    <row r="984" spans="1:4" x14ac:dyDescent="0.2">
      <c r="A984" s="11" t="s">
        <v>1455</v>
      </c>
      <c r="B984" s="11" t="s">
        <v>1348</v>
      </c>
      <c r="C984" s="42">
        <v>1025</v>
      </c>
      <c r="D984" s="42">
        <f>C984*0.4</f>
        <v>410</v>
      </c>
    </row>
    <row r="985" spans="1:4" x14ac:dyDescent="0.2">
      <c r="A985" s="11" t="s">
        <v>973</v>
      </c>
      <c r="B985" s="11" t="s">
        <v>1347</v>
      </c>
      <c r="C985" s="42">
        <v>1040</v>
      </c>
      <c r="D985" s="42">
        <f>C985/2</f>
        <v>520</v>
      </c>
    </row>
    <row r="986" spans="1:4" x14ac:dyDescent="0.2">
      <c r="A986" s="11" t="s">
        <v>974</v>
      </c>
      <c r="B986" s="11" t="s">
        <v>1347</v>
      </c>
      <c r="C986" s="42">
        <v>1385</v>
      </c>
      <c r="D986" s="42">
        <f>C986/2</f>
        <v>692.5</v>
      </c>
    </row>
    <row r="987" spans="1:4" x14ac:dyDescent="0.2">
      <c r="A987" s="11" t="s">
        <v>1456</v>
      </c>
      <c r="B987" s="11" t="s">
        <v>1348</v>
      </c>
      <c r="C987" s="42">
        <v>2148</v>
      </c>
      <c r="D987" s="42">
        <f>C987*0.4</f>
        <v>859.2</v>
      </c>
    </row>
    <row r="988" spans="1:4" x14ac:dyDescent="0.2">
      <c r="A988" s="11" t="s">
        <v>1457</v>
      </c>
      <c r="B988" s="11" t="s">
        <v>1348</v>
      </c>
      <c r="C988" s="42">
        <v>1590</v>
      </c>
      <c r="D988" s="42">
        <f>C988*0.4</f>
        <v>636</v>
      </c>
    </row>
    <row r="989" spans="1:4" x14ac:dyDescent="0.2">
      <c r="A989" s="11" t="s">
        <v>1458</v>
      </c>
      <c r="B989" s="11" t="s">
        <v>1348</v>
      </c>
      <c r="C989" s="42">
        <v>1010</v>
      </c>
      <c r="D989" s="42">
        <f>C989*0.4</f>
        <v>404</v>
      </c>
    </row>
    <row r="990" spans="1:4" x14ac:dyDescent="0.2">
      <c r="A990" s="11" t="s">
        <v>1459</v>
      </c>
      <c r="B990" s="11" t="s">
        <v>1348</v>
      </c>
      <c r="C990" s="42">
        <v>3030</v>
      </c>
      <c r="D990" s="42">
        <f>C990*0.4</f>
        <v>1212</v>
      </c>
    </row>
    <row r="991" spans="1:4" x14ac:dyDescent="0.2">
      <c r="A991" s="11" t="s">
        <v>975</v>
      </c>
      <c r="B991" s="11" t="s">
        <v>1347</v>
      </c>
      <c r="C991" s="42">
        <v>1037</v>
      </c>
      <c r="D991" s="42">
        <f>C991/2</f>
        <v>518.5</v>
      </c>
    </row>
    <row r="992" spans="1:4" x14ac:dyDescent="0.2">
      <c r="A992" s="11" t="s">
        <v>1460</v>
      </c>
      <c r="B992" s="11" t="s">
        <v>1348</v>
      </c>
      <c r="C992" s="42">
        <v>1025</v>
      </c>
      <c r="D992" s="42">
        <f t="shared" ref="D992:D998" si="38">C992*0.4</f>
        <v>410</v>
      </c>
    </row>
    <row r="993" spans="1:4" x14ac:dyDescent="0.2">
      <c r="A993" s="11" t="s">
        <v>1461</v>
      </c>
      <c r="B993" s="11" t="s">
        <v>1348</v>
      </c>
      <c r="C993" s="42">
        <v>1025</v>
      </c>
      <c r="D993" s="42">
        <f t="shared" si="38"/>
        <v>410</v>
      </c>
    </row>
    <row r="994" spans="1:4" x14ac:dyDescent="0.2">
      <c r="A994" s="11" t="s">
        <v>1462</v>
      </c>
      <c r="B994" s="11" t="s">
        <v>1348</v>
      </c>
      <c r="C994" s="42">
        <v>1025</v>
      </c>
      <c r="D994" s="42">
        <f t="shared" si="38"/>
        <v>410</v>
      </c>
    </row>
    <row r="995" spans="1:4" x14ac:dyDescent="0.2">
      <c r="A995" s="11" t="s">
        <v>1463</v>
      </c>
      <c r="B995" s="11" t="s">
        <v>1348</v>
      </c>
      <c r="C995" s="42">
        <f>1025*1.25</f>
        <v>1281.25</v>
      </c>
      <c r="D995" s="42">
        <f t="shared" si="38"/>
        <v>512.5</v>
      </c>
    </row>
    <row r="996" spans="1:4" x14ac:dyDescent="0.2">
      <c r="A996" s="11" t="s">
        <v>1464</v>
      </c>
      <c r="B996" s="11" t="s">
        <v>1348</v>
      </c>
      <c r="C996" s="42">
        <f>C995</f>
        <v>1281.25</v>
      </c>
      <c r="D996" s="42">
        <f t="shared" si="38"/>
        <v>512.5</v>
      </c>
    </row>
    <row r="997" spans="1:4" x14ac:dyDescent="0.2">
      <c r="A997" s="11" t="s">
        <v>1465</v>
      </c>
      <c r="B997" s="11" t="s">
        <v>1348</v>
      </c>
      <c r="C997" s="42">
        <v>2862</v>
      </c>
      <c r="D997" s="42">
        <f t="shared" si="38"/>
        <v>1144.8</v>
      </c>
    </row>
    <row r="998" spans="1:4" x14ac:dyDescent="0.2">
      <c r="A998" s="11" t="s">
        <v>1466</v>
      </c>
      <c r="B998" s="11" t="s">
        <v>1348</v>
      </c>
      <c r="C998" s="42">
        <f>1.25*1490</f>
        <v>1862.5</v>
      </c>
      <c r="D998" s="42">
        <f t="shared" si="38"/>
        <v>745</v>
      </c>
    </row>
    <row r="999" spans="1:4" x14ac:dyDescent="0.2">
      <c r="A999" s="11" t="s">
        <v>978</v>
      </c>
      <c r="B999" s="11" t="s">
        <v>1347</v>
      </c>
      <c r="C999" s="42">
        <v>1040</v>
      </c>
      <c r="D999" s="42">
        <f>C999/2</f>
        <v>520</v>
      </c>
    </row>
    <row r="1000" spans="1:4" x14ac:dyDescent="0.2">
      <c r="A1000" s="11" t="s">
        <v>979</v>
      </c>
      <c r="B1000" s="11" t="s">
        <v>1347</v>
      </c>
      <c r="C1000" s="42">
        <f>2*1040</f>
        <v>2080</v>
      </c>
      <c r="D1000" s="42">
        <f>C1000/2</f>
        <v>1040</v>
      </c>
    </row>
    <row r="1001" spans="1:4" x14ac:dyDescent="0.2">
      <c r="A1001" s="11" t="s">
        <v>980</v>
      </c>
      <c r="B1001" s="11" t="s">
        <v>1347</v>
      </c>
      <c r="C1001" s="42">
        <f>3*1040</f>
        <v>3120</v>
      </c>
      <c r="D1001" s="42">
        <f>C1001/2</f>
        <v>1560</v>
      </c>
    </row>
    <row r="1002" spans="1:4" x14ac:dyDescent="0.2">
      <c r="A1002" s="11" t="s">
        <v>1467</v>
      </c>
      <c r="B1002" s="11" t="s">
        <v>1348</v>
      </c>
      <c r="C1002" s="42">
        <f>C998</f>
        <v>1862.5</v>
      </c>
      <c r="D1002" s="42">
        <f>C1002*0.4</f>
        <v>745</v>
      </c>
    </row>
    <row r="1003" spans="1:4" x14ac:dyDescent="0.2">
      <c r="A1003" s="11" t="s">
        <v>1468</v>
      </c>
      <c r="B1003" s="11" t="s">
        <v>1348</v>
      </c>
      <c r="C1003" s="42">
        <v>1010</v>
      </c>
      <c r="D1003" s="42">
        <f>C1003*0.4</f>
        <v>404</v>
      </c>
    </row>
    <row r="1004" spans="1:4" x14ac:dyDescent="0.2">
      <c r="A1004" s="11" t="s">
        <v>1469</v>
      </c>
      <c r="B1004" s="11" t="s">
        <v>1348</v>
      </c>
      <c r="C1004" s="42">
        <v>1010</v>
      </c>
      <c r="D1004" s="42">
        <f>C1004*0.4</f>
        <v>404</v>
      </c>
    </row>
    <row r="1005" spans="1:4" x14ac:dyDescent="0.2">
      <c r="A1005" s="11" t="s">
        <v>1470</v>
      </c>
      <c r="B1005" s="11" t="s">
        <v>1348</v>
      </c>
      <c r="C1005" s="42">
        <v>1010</v>
      </c>
      <c r="D1005" s="42">
        <f>C1005*0.4</f>
        <v>404</v>
      </c>
    </row>
    <row r="1006" spans="1:4" x14ac:dyDescent="0.2">
      <c r="A1006" s="11" t="s">
        <v>1471</v>
      </c>
      <c r="B1006" s="11" t="s">
        <v>1348</v>
      </c>
      <c r="C1006" s="42">
        <v>1010</v>
      </c>
      <c r="D1006" s="42">
        <f>C1006*0.4</f>
        <v>404</v>
      </c>
    </row>
    <row r="1007" spans="1:4" x14ac:dyDescent="0.2">
      <c r="A1007" s="11" t="s">
        <v>981</v>
      </c>
      <c r="B1007" s="11" t="s">
        <v>1347</v>
      </c>
      <c r="C1007" s="42">
        <v>1951</v>
      </c>
      <c r="D1007" s="42">
        <f>C1007/2</f>
        <v>975.5</v>
      </c>
    </row>
    <row r="1008" spans="1:4" x14ac:dyDescent="0.2">
      <c r="A1008" s="11" t="s">
        <v>1472</v>
      </c>
      <c r="B1008" s="11" t="s">
        <v>1348</v>
      </c>
      <c r="C1008" s="42">
        <f>2*1771</f>
        <v>3542</v>
      </c>
      <c r="D1008" s="42">
        <f>C1008*0.4</f>
        <v>1416.8000000000002</v>
      </c>
    </row>
    <row r="1009" spans="1:4" x14ac:dyDescent="0.2">
      <c r="A1009" s="11" t="s">
        <v>982</v>
      </c>
      <c r="B1009" s="11" t="s">
        <v>1347</v>
      </c>
      <c r="C1009" s="42">
        <v>1951</v>
      </c>
      <c r="D1009" s="42">
        <f>C1009/2</f>
        <v>975.5</v>
      </c>
    </row>
    <row r="1010" spans="1:4" x14ac:dyDescent="0.2">
      <c r="A1010" s="11" t="s">
        <v>1473</v>
      </c>
      <c r="B1010" s="11" t="s">
        <v>1474</v>
      </c>
      <c r="C1010" s="42">
        <v>1771</v>
      </c>
      <c r="D1010" s="42">
        <f>C1010*0.4</f>
        <v>708.40000000000009</v>
      </c>
    </row>
    <row r="1011" spans="1:4" x14ac:dyDescent="0.2">
      <c r="A1011" s="11" t="s">
        <v>1475</v>
      </c>
      <c r="B1011" s="11" t="s">
        <v>1348</v>
      </c>
      <c r="C1011" s="42">
        <f>1.25*1771</f>
        <v>2213.75</v>
      </c>
      <c r="D1011" s="42">
        <f>C1011*0.4</f>
        <v>885.5</v>
      </c>
    </row>
    <row r="1012" spans="1:4" x14ac:dyDescent="0.2">
      <c r="A1012" s="11" t="s">
        <v>357</v>
      </c>
      <c r="B1012" s="11" t="s">
        <v>1348</v>
      </c>
      <c r="C1012" s="42">
        <v>2685</v>
      </c>
      <c r="D1012" s="42">
        <f>C1012*0.4</f>
        <v>1074</v>
      </c>
    </row>
    <row r="1013" spans="1:4" x14ac:dyDescent="0.2">
      <c r="A1013" s="11" t="s">
        <v>1476</v>
      </c>
      <c r="B1013" s="11" t="s">
        <v>1348</v>
      </c>
      <c r="C1013" s="42">
        <v>2378</v>
      </c>
      <c r="D1013" s="42">
        <f>C1013*0.4</f>
        <v>951.2</v>
      </c>
    </row>
    <row r="1014" spans="1:4" x14ac:dyDescent="0.2">
      <c r="A1014" s="11" t="s">
        <v>983</v>
      </c>
      <c r="B1014" s="11" t="s">
        <v>1347</v>
      </c>
      <c r="C1014" s="42">
        <f>1.35*1781</f>
        <v>2404.3500000000004</v>
      </c>
      <c r="D1014" s="42">
        <f>C1014/2</f>
        <v>1202.1750000000002</v>
      </c>
    </row>
    <row r="1015" spans="1:4" x14ac:dyDescent="0.2">
      <c r="A1015" s="11" t="s">
        <v>984</v>
      </c>
      <c r="B1015" s="11" t="s">
        <v>1347</v>
      </c>
      <c r="C1015" s="42"/>
      <c r="D1015" s="42">
        <f>C1015/2</f>
        <v>0</v>
      </c>
    </row>
    <row r="1016" spans="1:4" x14ac:dyDescent="0.2">
      <c r="A1016" s="11" t="s">
        <v>1477</v>
      </c>
      <c r="B1016" s="11" t="s">
        <v>1348</v>
      </c>
      <c r="C1016" s="42">
        <v>3794</v>
      </c>
      <c r="D1016" s="42">
        <f>C1016*0.4</f>
        <v>1517.6000000000001</v>
      </c>
    </row>
    <row r="1017" spans="1:4" x14ac:dyDescent="0.2">
      <c r="A1017" s="11" t="s">
        <v>1478</v>
      </c>
      <c r="B1017" s="11" t="s">
        <v>1348</v>
      </c>
      <c r="C1017" s="42">
        <v>2325</v>
      </c>
      <c r="D1017" s="42">
        <f>C1017*0.4</f>
        <v>930</v>
      </c>
    </row>
    <row r="1018" spans="1:4" x14ac:dyDescent="0.2">
      <c r="A1018" s="11" t="s">
        <v>1480</v>
      </c>
      <c r="B1018" s="11" t="s">
        <v>1348</v>
      </c>
      <c r="C1018" s="42">
        <v>1557</v>
      </c>
      <c r="D1018" s="42">
        <f>C1018*0.4</f>
        <v>622.80000000000007</v>
      </c>
    </row>
    <row r="1019" spans="1:4" x14ac:dyDescent="0.2">
      <c r="A1019" s="11" t="s">
        <v>1481</v>
      </c>
      <c r="B1019" s="11" t="s">
        <v>1348</v>
      </c>
      <c r="C1019" s="42">
        <v>1557</v>
      </c>
      <c r="D1019" s="42">
        <f>C1019*0.4</f>
        <v>622.80000000000007</v>
      </c>
    </row>
    <row r="1020" spans="1:4" x14ac:dyDescent="0.2">
      <c r="A1020" s="11" t="s">
        <v>1482</v>
      </c>
      <c r="B1020" s="11" t="s">
        <v>1348</v>
      </c>
      <c r="C1020" s="42">
        <v>1557</v>
      </c>
      <c r="D1020" s="42">
        <f>C1020*0.4</f>
        <v>622.80000000000007</v>
      </c>
    </row>
    <row r="1021" spans="1:4" x14ac:dyDescent="0.2">
      <c r="A1021" s="11" t="s">
        <v>985</v>
      </c>
      <c r="B1021" s="11" t="s">
        <v>1347</v>
      </c>
      <c r="C1021" s="42"/>
      <c r="D1021" s="42">
        <f>C1021/2</f>
        <v>0</v>
      </c>
    </row>
    <row r="1022" spans="1:4" x14ac:dyDescent="0.2">
      <c r="A1022" s="11" t="s">
        <v>986</v>
      </c>
      <c r="B1022" s="11" t="s">
        <v>1347</v>
      </c>
      <c r="C1022" s="42">
        <v>1564</v>
      </c>
      <c r="D1022" s="42">
        <f>C1022/2</f>
        <v>782</v>
      </c>
    </row>
    <row r="1023" spans="1:4" x14ac:dyDescent="0.2">
      <c r="A1023" s="11" t="s">
        <v>1479</v>
      </c>
      <c r="B1023" s="11" t="s">
        <v>1348</v>
      </c>
      <c r="C1023" s="42">
        <v>2012</v>
      </c>
      <c r="D1023" s="42">
        <f>C1023*0.4</f>
        <v>804.80000000000007</v>
      </c>
    </row>
    <row r="1024" spans="1:4" x14ac:dyDescent="0.2">
      <c r="A1024" s="11" t="s">
        <v>1483</v>
      </c>
      <c r="B1024" s="11" t="s">
        <v>1484</v>
      </c>
      <c r="C1024" s="42">
        <v>2210</v>
      </c>
      <c r="D1024" s="42">
        <f>C1024*0.4</f>
        <v>884</v>
      </c>
    </row>
    <row r="1025" spans="1:4" x14ac:dyDescent="0.2">
      <c r="A1025" s="11" t="s">
        <v>1483</v>
      </c>
      <c r="B1025" s="11" t="s">
        <v>1348</v>
      </c>
      <c r="C1025" s="42">
        <v>2210</v>
      </c>
      <c r="D1025" s="42">
        <f>C1025*0.4</f>
        <v>884</v>
      </c>
    </row>
    <row r="1026" spans="1:4" x14ac:dyDescent="0.2">
      <c r="A1026" s="11" t="s">
        <v>1485</v>
      </c>
      <c r="B1026" s="11" t="s">
        <v>1348</v>
      </c>
      <c r="C1026" s="42">
        <v>2210</v>
      </c>
      <c r="D1026" s="42">
        <f>C1026*0.4</f>
        <v>884</v>
      </c>
    </row>
    <row r="1027" spans="1:4" x14ac:dyDescent="0.2">
      <c r="A1027" s="11" t="s">
        <v>1004</v>
      </c>
      <c r="B1027" s="11" t="s">
        <v>1347</v>
      </c>
      <c r="C1027" s="42">
        <v>483</v>
      </c>
      <c r="D1027" s="42">
        <f t="shared" ref="D1027:D1032" si="39">C1027/2</f>
        <v>241.5</v>
      </c>
    </row>
    <row r="1028" spans="1:4" x14ac:dyDescent="0.2">
      <c r="A1028" s="11" t="s">
        <v>1005</v>
      </c>
      <c r="B1028" s="11" t="s">
        <v>1347</v>
      </c>
      <c r="C1028" s="42">
        <v>483</v>
      </c>
      <c r="D1028" s="42">
        <f t="shared" si="39"/>
        <v>241.5</v>
      </c>
    </row>
    <row r="1029" spans="1:4" x14ac:dyDescent="0.2">
      <c r="A1029" s="11" t="s">
        <v>1006</v>
      </c>
      <c r="B1029" s="11" t="s">
        <v>1347</v>
      </c>
      <c r="C1029" s="42">
        <f>3*483</f>
        <v>1449</v>
      </c>
      <c r="D1029" s="42">
        <f t="shared" si="39"/>
        <v>724.5</v>
      </c>
    </row>
    <row r="1030" spans="1:4" x14ac:dyDescent="0.2">
      <c r="A1030" s="11" t="s">
        <v>1007</v>
      </c>
      <c r="B1030" s="11" t="s">
        <v>1347</v>
      </c>
      <c r="C1030" s="42">
        <f>3*483</f>
        <v>1449</v>
      </c>
      <c r="D1030" s="42">
        <f t="shared" si="39"/>
        <v>724.5</v>
      </c>
    </row>
    <row r="1031" spans="1:4" x14ac:dyDescent="0.2">
      <c r="A1031" s="11" t="s">
        <v>1008</v>
      </c>
      <c r="B1031" s="11" t="s">
        <v>1347</v>
      </c>
      <c r="C1031" s="42">
        <v>483</v>
      </c>
      <c r="D1031" s="42">
        <f t="shared" si="39"/>
        <v>241.5</v>
      </c>
    </row>
    <row r="1032" spans="1:4" x14ac:dyDescent="0.2">
      <c r="A1032" s="11" t="s">
        <v>987</v>
      </c>
      <c r="B1032" s="11" t="s">
        <v>1347</v>
      </c>
      <c r="C1032" s="42">
        <v>2244</v>
      </c>
      <c r="D1032" s="42">
        <f t="shared" si="39"/>
        <v>1122</v>
      </c>
    </row>
    <row r="1033" spans="1:4" x14ac:dyDescent="0.2">
      <c r="A1033" s="11" t="s">
        <v>1486</v>
      </c>
      <c r="B1033" s="11" t="s">
        <v>1348</v>
      </c>
      <c r="C1033" s="42">
        <v>4862</v>
      </c>
      <c r="D1033" s="42">
        <f>C1033*0.4</f>
        <v>1944.8000000000002</v>
      </c>
    </row>
    <row r="1034" spans="1:4" x14ac:dyDescent="0.2">
      <c r="A1034" s="11" t="s">
        <v>1487</v>
      </c>
      <c r="B1034" s="11" t="s">
        <v>1348</v>
      </c>
      <c r="C1034" s="42">
        <v>4862</v>
      </c>
      <c r="D1034" s="42">
        <f>C1034*0.4</f>
        <v>1944.8000000000002</v>
      </c>
    </row>
    <row r="1035" spans="1:4" x14ac:dyDescent="0.2">
      <c r="A1035" s="11" t="s">
        <v>988</v>
      </c>
      <c r="B1035" s="11" t="s">
        <v>1347</v>
      </c>
      <c r="C1035" s="42">
        <v>2253</v>
      </c>
      <c r="D1035" s="42">
        <f>C1035/2</f>
        <v>1126.5</v>
      </c>
    </row>
    <row r="1036" spans="1:4" x14ac:dyDescent="0.2">
      <c r="A1036" s="11" t="s">
        <v>989</v>
      </c>
      <c r="B1036" s="11" t="s">
        <v>1347</v>
      </c>
      <c r="C1036" s="42">
        <v>2253</v>
      </c>
      <c r="D1036" s="42">
        <f>C1036/2</f>
        <v>1126.5</v>
      </c>
    </row>
    <row r="1037" spans="1:4" x14ac:dyDescent="0.2">
      <c r="A1037" s="11" t="s">
        <v>990</v>
      </c>
      <c r="B1037" s="11" t="s">
        <v>1347</v>
      </c>
      <c r="C1037" s="42">
        <v>2253</v>
      </c>
      <c r="D1037" s="42">
        <f>C1037/2</f>
        <v>1126.5</v>
      </c>
    </row>
    <row r="1038" spans="1:4" x14ac:dyDescent="0.2">
      <c r="A1038" s="11" t="s">
        <v>1488</v>
      </c>
      <c r="B1038" s="11" t="s">
        <v>1348</v>
      </c>
      <c r="C1038" s="42">
        <v>2210</v>
      </c>
      <c r="D1038" s="42">
        <f>C1038*0.4</f>
        <v>884</v>
      </c>
    </row>
    <row r="1039" spans="1:4" x14ac:dyDescent="0.2">
      <c r="A1039" s="11" t="s">
        <v>991</v>
      </c>
      <c r="B1039" s="11" t="s">
        <v>1347</v>
      </c>
      <c r="C1039" s="42">
        <v>2244</v>
      </c>
      <c r="D1039" s="42">
        <f>C1039/2</f>
        <v>1122</v>
      </c>
    </row>
    <row r="1040" spans="1:4" x14ac:dyDescent="0.2">
      <c r="A1040" s="11" t="s">
        <v>992</v>
      </c>
      <c r="B1040" s="11" t="s">
        <v>1347</v>
      </c>
      <c r="C1040" s="42">
        <f>2244*2</f>
        <v>4488</v>
      </c>
      <c r="D1040" s="42">
        <f>C1040/2</f>
        <v>2244</v>
      </c>
    </row>
    <row r="1041" spans="1:4" x14ac:dyDescent="0.2">
      <c r="A1041" s="11" t="s">
        <v>1489</v>
      </c>
      <c r="B1041" s="11" t="s">
        <v>1348</v>
      </c>
      <c r="C1041" s="42">
        <v>1985</v>
      </c>
      <c r="D1041" s="42">
        <f>C1041*0.4</f>
        <v>794</v>
      </c>
    </row>
    <row r="1042" spans="1:4" x14ac:dyDescent="0.2">
      <c r="A1042" s="11" t="s">
        <v>1490</v>
      </c>
      <c r="B1042" s="11" t="s">
        <v>1348</v>
      </c>
      <c r="C1042" s="42">
        <v>1985</v>
      </c>
      <c r="D1042" s="42">
        <f>C1042*0.4</f>
        <v>794</v>
      </c>
    </row>
    <row r="1043" spans="1:4" x14ac:dyDescent="0.2">
      <c r="A1043" s="11" t="s">
        <v>993</v>
      </c>
      <c r="B1043" s="11" t="s">
        <v>1347</v>
      </c>
      <c r="C1043" s="42">
        <v>1995</v>
      </c>
      <c r="D1043" s="42">
        <f>C1043/2</f>
        <v>997.5</v>
      </c>
    </row>
    <row r="1044" spans="1:4" x14ac:dyDescent="0.2">
      <c r="A1044" s="11" t="s">
        <v>1491</v>
      </c>
      <c r="B1044" s="11" t="s">
        <v>1348</v>
      </c>
      <c r="C1044" s="42">
        <v>3000</v>
      </c>
      <c r="D1044" s="42">
        <f>C1044*0.4</f>
        <v>1200</v>
      </c>
    </row>
    <row r="1045" spans="1:4" x14ac:dyDescent="0.2">
      <c r="A1045" s="11" t="s">
        <v>1492</v>
      </c>
      <c r="B1045" s="11" t="s">
        <v>1348</v>
      </c>
      <c r="C1045" s="42">
        <v>3546</v>
      </c>
      <c r="D1045" s="42">
        <f>C1045*0.4</f>
        <v>1418.4</v>
      </c>
    </row>
    <row r="1046" spans="1:4" x14ac:dyDescent="0.2">
      <c r="A1046" s="11" t="s">
        <v>994</v>
      </c>
      <c r="B1046" s="11" t="s">
        <v>1347</v>
      </c>
      <c r="C1046" s="42">
        <v>2455</v>
      </c>
      <c r="D1046" s="42">
        <f>C1046/2</f>
        <v>1227.5</v>
      </c>
    </row>
    <row r="1047" spans="1:4" x14ac:dyDescent="0.2">
      <c r="A1047" s="11" t="s">
        <v>1493</v>
      </c>
      <c r="B1047" s="11" t="s">
        <v>1348</v>
      </c>
      <c r="C1047" s="42">
        <v>3546</v>
      </c>
      <c r="D1047" s="42">
        <f t="shared" ref="D1047:D1052" si="40">C1047*0.4</f>
        <v>1418.4</v>
      </c>
    </row>
    <row r="1048" spans="1:4" x14ac:dyDescent="0.2">
      <c r="A1048" s="11" t="s">
        <v>1494</v>
      </c>
      <c r="B1048" s="11" t="s">
        <v>1348</v>
      </c>
      <c r="C1048" s="42">
        <v>4485</v>
      </c>
      <c r="D1048" s="42">
        <f t="shared" si="40"/>
        <v>1794</v>
      </c>
    </row>
    <row r="1049" spans="1:4" x14ac:dyDescent="0.2">
      <c r="A1049" s="11" t="s">
        <v>1495</v>
      </c>
      <c r="B1049" s="11" t="s">
        <v>1348</v>
      </c>
      <c r="C1049" s="42">
        <v>2126</v>
      </c>
      <c r="D1049" s="42">
        <f t="shared" si="40"/>
        <v>850.40000000000009</v>
      </c>
    </row>
    <row r="1050" spans="1:4" x14ac:dyDescent="0.2">
      <c r="A1050" s="11" t="s">
        <v>1496</v>
      </c>
      <c r="B1050" s="11" t="s">
        <v>1348</v>
      </c>
      <c r="C1050" s="42">
        <v>2126</v>
      </c>
      <c r="D1050" s="42">
        <f t="shared" si="40"/>
        <v>850.40000000000009</v>
      </c>
    </row>
    <row r="1051" spans="1:4" x14ac:dyDescent="0.2">
      <c r="A1051" s="11" t="s">
        <v>1497</v>
      </c>
      <c r="B1051" s="11" t="s">
        <v>1348</v>
      </c>
      <c r="C1051" s="42">
        <v>2126</v>
      </c>
      <c r="D1051" s="42">
        <f t="shared" si="40"/>
        <v>850.40000000000009</v>
      </c>
    </row>
    <row r="1052" spans="1:4" x14ac:dyDescent="0.2">
      <c r="A1052" s="11" t="s">
        <v>1498</v>
      </c>
      <c r="B1052" s="11" t="s">
        <v>1348</v>
      </c>
      <c r="C1052" s="42">
        <v>2126</v>
      </c>
      <c r="D1052" s="42">
        <f t="shared" si="40"/>
        <v>850.40000000000009</v>
      </c>
    </row>
    <row r="1053" spans="1:4" x14ac:dyDescent="0.2">
      <c r="A1053" s="11" t="s">
        <v>995</v>
      </c>
      <c r="B1053" s="11" t="s">
        <v>1347</v>
      </c>
      <c r="C1053" s="42">
        <v>2137</v>
      </c>
      <c r="D1053" s="42">
        <f>C1053/2</f>
        <v>1068.5</v>
      </c>
    </row>
    <row r="1054" spans="1:4" x14ac:dyDescent="0.2">
      <c r="A1054" s="11" t="s">
        <v>996</v>
      </c>
      <c r="B1054" s="11" t="s">
        <v>1347</v>
      </c>
      <c r="C1054" s="42">
        <v>2137</v>
      </c>
      <c r="D1054" s="42">
        <f>C1054/2</f>
        <v>1068.5</v>
      </c>
    </row>
    <row r="1055" spans="1:4" x14ac:dyDescent="0.2">
      <c r="A1055" s="11" t="s">
        <v>997</v>
      </c>
      <c r="B1055" s="11" t="s">
        <v>1347</v>
      </c>
      <c r="C1055" s="42">
        <f>2137*3</f>
        <v>6411</v>
      </c>
      <c r="D1055" s="42">
        <f>C1055/2</f>
        <v>3205.5</v>
      </c>
    </row>
    <row r="1056" spans="1:4" x14ac:dyDescent="0.2">
      <c r="A1056" s="11" t="s">
        <v>998</v>
      </c>
      <c r="B1056" s="11" t="s">
        <v>1347</v>
      </c>
      <c r="C1056" s="42">
        <v>2137</v>
      </c>
      <c r="D1056" s="42">
        <f>C1056/2</f>
        <v>1068.5</v>
      </c>
    </row>
    <row r="1057" spans="1:4" x14ac:dyDescent="0.2">
      <c r="A1057" s="11" t="s">
        <v>999</v>
      </c>
      <c r="B1057" s="11" t="s">
        <v>1347</v>
      </c>
      <c r="C1057" s="42">
        <v>2845</v>
      </c>
      <c r="D1057" s="42">
        <f>C1057/2</f>
        <v>1422.5</v>
      </c>
    </row>
    <row r="1058" spans="1:4" x14ac:dyDescent="0.2">
      <c r="A1058" s="11" t="s">
        <v>1499</v>
      </c>
      <c r="B1058" s="11" t="s">
        <v>1348</v>
      </c>
      <c r="C1058" s="42">
        <v>6139</v>
      </c>
      <c r="D1058" s="42">
        <f>C1058*0.4</f>
        <v>2455.6000000000004</v>
      </c>
    </row>
    <row r="1059" spans="1:4" x14ac:dyDescent="0.2">
      <c r="A1059" s="11" t="s">
        <v>1500</v>
      </c>
      <c r="B1059" s="11" t="s">
        <v>1348</v>
      </c>
      <c r="C1059" s="42">
        <v>3352</v>
      </c>
      <c r="D1059" s="42">
        <f>C1059*0.4</f>
        <v>1340.8000000000002</v>
      </c>
    </row>
    <row r="1060" spans="1:4" x14ac:dyDescent="0.2">
      <c r="A1060" s="11" t="s">
        <v>1501</v>
      </c>
      <c r="B1060" s="11" t="s">
        <v>1348</v>
      </c>
      <c r="C1060" s="42">
        <f>2*2673*1.25</f>
        <v>6682.5</v>
      </c>
      <c r="D1060" s="42">
        <f>C1060*0.4</f>
        <v>2673</v>
      </c>
    </row>
    <row r="1061" spans="1:4" x14ac:dyDescent="0.2">
      <c r="A1061" s="11" t="s">
        <v>1000</v>
      </c>
      <c r="B1061" s="11" t="s">
        <v>1347</v>
      </c>
      <c r="C1061" s="42">
        <v>2687</v>
      </c>
      <c r="D1061" s="42">
        <f>C1061/2</f>
        <v>1343.5</v>
      </c>
    </row>
    <row r="1062" spans="1:4" x14ac:dyDescent="0.2">
      <c r="A1062" s="11" t="s">
        <v>1502</v>
      </c>
      <c r="B1062" s="11" t="s">
        <v>1503</v>
      </c>
      <c r="C1062" s="42">
        <v>3225</v>
      </c>
      <c r="D1062" s="42">
        <f>C1062*0.4</f>
        <v>1290</v>
      </c>
    </row>
    <row r="1063" spans="1:4" x14ac:dyDescent="0.2">
      <c r="A1063" s="11" t="s">
        <v>1504</v>
      </c>
      <c r="B1063" s="11" t="s">
        <v>1348</v>
      </c>
      <c r="C1063" s="42">
        <v>2336</v>
      </c>
      <c r="D1063" s="42">
        <f>C1063*0.4</f>
        <v>934.40000000000009</v>
      </c>
    </row>
    <row r="1064" spans="1:4" x14ac:dyDescent="0.2">
      <c r="A1064" s="11" t="s">
        <v>1505</v>
      </c>
      <c r="B1064" s="11" t="s">
        <v>1348</v>
      </c>
      <c r="C1064" s="42">
        <v>2336</v>
      </c>
      <c r="D1064" s="42">
        <f>C1064*0.4</f>
        <v>934.40000000000009</v>
      </c>
    </row>
    <row r="1065" spans="1:4" x14ac:dyDescent="0.2">
      <c r="A1065" s="11" t="s">
        <v>1001</v>
      </c>
      <c r="B1065" s="11" t="s">
        <v>1347</v>
      </c>
      <c r="C1065" s="42">
        <v>2380</v>
      </c>
      <c r="D1065" s="42">
        <f>C1065/2</f>
        <v>1190</v>
      </c>
    </row>
    <row r="1066" spans="1:4" x14ac:dyDescent="0.2">
      <c r="A1066" s="11" t="s">
        <v>1002</v>
      </c>
      <c r="B1066" s="11" t="s">
        <v>1347</v>
      </c>
      <c r="C1066" s="42">
        <v>2380</v>
      </c>
      <c r="D1066" s="42">
        <f>C1066/2</f>
        <v>1190</v>
      </c>
    </row>
    <row r="1067" spans="1:4" x14ac:dyDescent="0.2">
      <c r="A1067" s="11" t="s">
        <v>1003</v>
      </c>
      <c r="B1067" s="11" t="s">
        <v>1347</v>
      </c>
      <c r="C1067" s="42">
        <v>2380</v>
      </c>
      <c r="D1067" s="42">
        <f>C1067/2</f>
        <v>1190</v>
      </c>
    </row>
    <row r="1068" spans="1:4" x14ac:dyDescent="0.2">
      <c r="A1068" s="11" t="s">
        <v>1506</v>
      </c>
      <c r="B1068" s="11" t="s">
        <v>1348</v>
      </c>
      <c r="C1068" s="42">
        <v>2890</v>
      </c>
      <c r="D1068" s="42">
        <f t="shared" ref="D1068:D1074" si="41">C1068*0.4</f>
        <v>1156</v>
      </c>
    </row>
    <row r="1069" spans="1:4" x14ac:dyDescent="0.2">
      <c r="A1069" s="11" t="s">
        <v>1507</v>
      </c>
      <c r="B1069" s="11" t="s">
        <v>1348</v>
      </c>
      <c r="C1069" s="42">
        <f>3*2890</f>
        <v>8670</v>
      </c>
      <c r="D1069" s="42">
        <f t="shared" si="41"/>
        <v>3468</v>
      </c>
    </row>
    <row r="1070" spans="1:4" x14ac:dyDescent="0.2">
      <c r="A1070" s="11" t="s">
        <v>1508</v>
      </c>
      <c r="B1070" s="11" t="s">
        <v>1348</v>
      </c>
      <c r="C1070" s="42">
        <v>2890</v>
      </c>
      <c r="D1070" s="42">
        <f t="shared" si="41"/>
        <v>1156</v>
      </c>
    </row>
    <row r="1071" spans="1:4" x14ac:dyDescent="0.2">
      <c r="A1071" s="11" t="s">
        <v>1509</v>
      </c>
      <c r="B1071" s="11" t="s">
        <v>1348</v>
      </c>
      <c r="C1071" s="42">
        <v>3591</v>
      </c>
      <c r="D1071" s="42">
        <f t="shared" si="41"/>
        <v>1436.4</v>
      </c>
    </row>
    <row r="1072" spans="1:4" x14ac:dyDescent="0.2">
      <c r="A1072" s="11" t="s">
        <v>1510</v>
      </c>
      <c r="B1072" s="11" t="s">
        <v>1348</v>
      </c>
      <c r="C1072" s="42">
        <v>5258</v>
      </c>
      <c r="D1072" s="42">
        <f t="shared" si="41"/>
        <v>2103.2000000000003</v>
      </c>
    </row>
    <row r="1073" spans="1:4" x14ac:dyDescent="0.2">
      <c r="A1073" s="11" t="s">
        <v>1511</v>
      </c>
      <c r="B1073" s="11" t="s">
        <v>1348</v>
      </c>
      <c r="C1073" s="42">
        <v>4464</v>
      </c>
      <c r="D1073" s="42">
        <f t="shared" si="41"/>
        <v>1785.6000000000001</v>
      </c>
    </row>
    <row r="1074" spans="1:4" x14ac:dyDescent="0.2">
      <c r="A1074" s="11" t="s">
        <v>1512</v>
      </c>
      <c r="B1074" s="11" t="s">
        <v>1348</v>
      </c>
      <c r="C1074" s="42">
        <v>3591</v>
      </c>
      <c r="D1074" s="42">
        <f t="shared" si="41"/>
        <v>1436.4</v>
      </c>
    </row>
    <row r="1075" spans="1:4" x14ac:dyDescent="0.2">
      <c r="A1075" s="11" t="s">
        <v>1009</v>
      </c>
      <c r="B1075" s="11" t="s">
        <v>1347</v>
      </c>
      <c r="C1075" s="42">
        <v>3606</v>
      </c>
      <c r="D1075" s="42">
        <f>C1075/2</f>
        <v>1803</v>
      </c>
    </row>
    <row r="1076" spans="1:4" x14ac:dyDescent="0.2">
      <c r="A1076" s="11" t="s">
        <v>1010</v>
      </c>
      <c r="B1076" s="11" t="s">
        <v>1347</v>
      </c>
      <c r="C1076" s="42">
        <v>3606</v>
      </c>
      <c r="D1076" s="42">
        <f>C1076/2</f>
        <v>1803</v>
      </c>
    </row>
    <row r="1077" spans="1:4" x14ac:dyDescent="0.2">
      <c r="A1077" s="11" t="s">
        <v>1011</v>
      </c>
      <c r="B1077" s="11" t="s">
        <v>1347</v>
      </c>
      <c r="C1077" s="42">
        <f>3606*3</f>
        <v>10818</v>
      </c>
      <c r="D1077" s="42">
        <f>C1077/2</f>
        <v>5409</v>
      </c>
    </row>
    <row r="1078" spans="1:4" x14ac:dyDescent="0.2">
      <c r="A1078" s="11" t="s">
        <v>1012</v>
      </c>
      <c r="B1078" s="11" t="s">
        <v>1347</v>
      </c>
      <c r="C1078" s="42">
        <v>3606</v>
      </c>
      <c r="D1078" s="42">
        <f>C1078/2</f>
        <v>1803</v>
      </c>
    </row>
    <row r="1079" spans="1:4" x14ac:dyDescent="0.2">
      <c r="A1079" s="11" t="s">
        <v>1513</v>
      </c>
      <c r="B1079" s="11" t="s">
        <v>1348</v>
      </c>
      <c r="C1079" s="42">
        <v>4010</v>
      </c>
      <c r="D1079" s="42">
        <f>C1079*0.4</f>
        <v>1604</v>
      </c>
    </row>
    <row r="1080" spans="1:4" x14ac:dyDescent="0.2">
      <c r="A1080" s="11" t="s">
        <v>1514</v>
      </c>
      <c r="B1080" s="11" t="s">
        <v>1348</v>
      </c>
      <c r="C1080" s="42">
        <v>5715</v>
      </c>
      <c r="D1080" s="42">
        <f>C1080*0.4</f>
        <v>2286</v>
      </c>
    </row>
    <row r="1081" spans="1:4" x14ac:dyDescent="0.2">
      <c r="A1081" s="11" t="s">
        <v>1515</v>
      </c>
      <c r="B1081" s="11" t="s">
        <v>1348</v>
      </c>
      <c r="C1081" s="42">
        <v>4010</v>
      </c>
      <c r="D1081" s="42">
        <f>C1081*0.4</f>
        <v>1604</v>
      </c>
    </row>
    <row r="1082" spans="1:4" x14ac:dyDescent="0.2">
      <c r="A1082" s="11" t="s">
        <v>1516</v>
      </c>
      <c r="B1082" s="11" t="s">
        <v>1348</v>
      </c>
      <c r="C1082" s="42">
        <v>483</v>
      </c>
      <c r="D1082" s="42">
        <f>C1082*0.4</f>
        <v>193.20000000000002</v>
      </c>
    </row>
    <row r="1083" spans="1:4" x14ac:dyDescent="0.2">
      <c r="A1083" s="11" t="s">
        <v>1517</v>
      </c>
      <c r="B1083" s="11" t="s">
        <v>1348</v>
      </c>
      <c r="C1083" s="42">
        <v>483</v>
      </c>
      <c r="D1083" s="42">
        <f>C1083*0.4</f>
        <v>193.20000000000002</v>
      </c>
    </row>
    <row r="1084" spans="1:4" x14ac:dyDescent="0.2">
      <c r="A1084" s="11" t="s">
        <v>1013</v>
      </c>
      <c r="B1084" s="11" t="s">
        <v>1347</v>
      </c>
      <c r="C1084" s="42">
        <v>483</v>
      </c>
      <c r="D1084" s="42">
        <f>C1084/2</f>
        <v>241.5</v>
      </c>
    </row>
    <row r="1085" spans="1:4" x14ac:dyDescent="0.2">
      <c r="A1085" s="11" t="s">
        <v>1014</v>
      </c>
      <c r="B1085" s="11" t="s">
        <v>1347</v>
      </c>
      <c r="C1085" s="42">
        <v>483</v>
      </c>
      <c r="D1085" s="42">
        <f>C1085/2</f>
        <v>241.5</v>
      </c>
    </row>
    <row r="1086" spans="1:4" x14ac:dyDescent="0.2">
      <c r="A1086" s="11" t="s">
        <v>1015</v>
      </c>
      <c r="B1086" s="11" t="s">
        <v>1347</v>
      </c>
      <c r="C1086" s="42">
        <v>483</v>
      </c>
      <c r="D1086" s="42">
        <f>C1086/2</f>
        <v>241.5</v>
      </c>
    </row>
    <row r="1087" spans="1:4" x14ac:dyDescent="0.2">
      <c r="A1087" s="11" t="s">
        <v>1521</v>
      </c>
      <c r="B1087" s="11" t="s">
        <v>1348</v>
      </c>
      <c r="C1087" s="42">
        <f>2*432</f>
        <v>864</v>
      </c>
      <c r="D1087" s="42">
        <f>C1087*0.4</f>
        <v>345.6</v>
      </c>
    </row>
    <row r="1088" spans="1:4" x14ac:dyDescent="0.2">
      <c r="A1088" s="11" t="s">
        <v>1522</v>
      </c>
      <c r="B1088" s="11" t="s">
        <v>1348</v>
      </c>
      <c r="C1088" s="42">
        <v>398</v>
      </c>
      <c r="D1088" s="42">
        <f>C1088*0.4</f>
        <v>159.20000000000002</v>
      </c>
    </row>
    <row r="1089" spans="1:4" x14ac:dyDescent="0.2">
      <c r="A1089" s="11" t="s">
        <v>1523</v>
      </c>
      <c r="B1089" s="11" t="s">
        <v>1348</v>
      </c>
      <c r="C1089" s="42">
        <v>369</v>
      </c>
      <c r="D1089" s="42">
        <f>C1089*0.4</f>
        <v>147.6</v>
      </c>
    </row>
    <row r="1090" spans="1:4" x14ac:dyDescent="0.2">
      <c r="A1090" s="11" t="s">
        <v>1524</v>
      </c>
      <c r="B1090" s="11" t="s">
        <v>1348</v>
      </c>
      <c r="C1090" s="42">
        <v>710</v>
      </c>
      <c r="D1090" s="42">
        <f>C1090*0.4</f>
        <v>284</v>
      </c>
    </row>
    <row r="1091" spans="1:4" x14ac:dyDescent="0.2">
      <c r="A1091" s="11" t="s">
        <v>1023</v>
      </c>
      <c r="B1091" s="11" t="s">
        <v>1347</v>
      </c>
      <c r="C1091" s="42">
        <v>294</v>
      </c>
      <c r="D1091" s="42">
        <f t="shared" ref="D1091:D1096" si="42">C1091/2</f>
        <v>147</v>
      </c>
    </row>
    <row r="1092" spans="1:4" x14ac:dyDescent="0.2">
      <c r="A1092" s="11" t="s">
        <v>1024</v>
      </c>
      <c r="B1092" s="11" t="s">
        <v>1347</v>
      </c>
      <c r="C1092" s="42">
        <f>294*3</f>
        <v>882</v>
      </c>
      <c r="D1092" s="42">
        <f t="shared" si="42"/>
        <v>441</v>
      </c>
    </row>
    <row r="1093" spans="1:4" x14ac:dyDescent="0.2">
      <c r="A1093" s="11" t="s">
        <v>1025</v>
      </c>
      <c r="B1093" s="11" t="s">
        <v>1347</v>
      </c>
      <c r="C1093" s="42">
        <v>410</v>
      </c>
      <c r="D1093" s="42">
        <f t="shared" si="42"/>
        <v>205</v>
      </c>
    </row>
    <row r="1094" spans="1:4" x14ac:dyDescent="0.2">
      <c r="A1094" s="11" t="s">
        <v>1026</v>
      </c>
      <c r="B1094" s="11" t="s">
        <v>1347</v>
      </c>
      <c r="C1094" s="42">
        <v>294</v>
      </c>
      <c r="D1094" s="42">
        <f t="shared" si="42"/>
        <v>147</v>
      </c>
    </row>
    <row r="1095" spans="1:4" x14ac:dyDescent="0.2">
      <c r="A1095" s="11" t="s">
        <v>1027</v>
      </c>
      <c r="B1095" s="11" t="s">
        <v>1347</v>
      </c>
      <c r="C1095" s="42">
        <v>617</v>
      </c>
      <c r="D1095" s="42">
        <f t="shared" si="42"/>
        <v>308.5</v>
      </c>
    </row>
    <row r="1096" spans="1:4" x14ac:dyDescent="0.2">
      <c r="A1096" s="11" t="s">
        <v>1016</v>
      </c>
      <c r="B1096" s="11" t="s">
        <v>1347</v>
      </c>
      <c r="C1096" s="42"/>
      <c r="D1096" s="42">
        <f t="shared" si="42"/>
        <v>0</v>
      </c>
    </row>
    <row r="1097" spans="1:4" x14ac:dyDescent="0.2">
      <c r="A1097" s="11" t="s">
        <v>1518</v>
      </c>
      <c r="B1097" s="11" t="s">
        <v>1348</v>
      </c>
      <c r="C1097" s="42">
        <f>1.25*10830</f>
        <v>13537.5</v>
      </c>
      <c r="D1097" s="42">
        <f>C1097*0.4</f>
        <v>5415</v>
      </c>
    </row>
    <row r="1098" spans="1:4" x14ac:dyDescent="0.2">
      <c r="A1098" s="11" t="s">
        <v>1017</v>
      </c>
      <c r="B1098" s="11" t="s">
        <v>1347</v>
      </c>
      <c r="C1098" s="42">
        <v>4031</v>
      </c>
      <c r="D1098" s="42">
        <f>C1098/2</f>
        <v>2015.5</v>
      </c>
    </row>
    <row r="1099" spans="1:4" x14ac:dyDescent="0.2">
      <c r="A1099" s="11" t="s">
        <v>1018</v>
      </c>
      <c r="B1099" s="11" t="s">
        <v>1347</v>
      </c>
      <c r="C1099" s="42">
        <f>1.35*5510</f>
        <v>7438.5000000000009</v>
      </c>
      <c r="D1099" s="42">
        <f>C1099/2</f>
        <v>3719.2500000000005</v>
      </c>
    </row>
    <row r="1100" spans="1:4" x14ac:dyDescent="0.2">
      <c r="A1100" s="11" t="s">
        <v>1019</v>
      </c>
      <c r="B1100" s="11" t="s">
        <v>1347</v>
      </c>
      <c r="C1100" s="42">
        <v>5510</v>
      </c>
      <c r="D1100" s="42">
        <f>C1100/2</f>
        <v>2755</v>
      </c>
    </row>
    <row r="1101" spans="1:4" x14ac:dyDescent="0.2">
      <c r="A1101" s="11" t="s">
        <v>1020</v>
      </c>
      <c r="B1101" s="11" t="s">
        <v>1347</v>
      </c>
      <c r="C1101" s="42">
        <f>5510*1.35</f>
        <v>7438.5000000000009</v>
      </c>
      <c r="D1101" s="42">
        <f>C1101/2</f>
        <v>3719.2500000000005</v>
      </c>
    </row>
    <row r="1102" spans="1:4" x14ac:dyDescent="0.2">
      <c r="A1102" s="11" t="s">
        <v>1519</v>
      </c>
      <c r="B1102" s="11" t="s">
        <v>1348</v>
      </c>
      <c r="C1102" s="42">
        <v>7156</v>
      </c>
      <c r="D1102" s="42">
        <f>C1102*0.4</f>
        <v>2862.4</v>
      </c>
    </row>
    <row r="1103" spans="1:4" x14ac:dyDescent="0.2">
      <c r="A1103" s="11" t="s">
        <v>1520</v>
      </c>
      <c r="B1103" s="11" t="s">
        <v>1348</v>
      </c>
      <c r="C1103" s="42">
        <v>7156</v>
      </c>
      <c r="D1103" s="42">
        <f>C1103*0.4</f>
        <v>2862.4</v>
      </c>
    </row>
    <row r="1104" spans="1:4" x14ac:dyDescent="0.2">
      <c r="A1104" s="11" t="s">
        <v>1021</v>
      </c>
      <c r="B1104" s="11" t="s">
        <v>1347</v>
      </c>
      <c r="C1104" s="42">
        <v>4912</v>
      </c>
      <c r="D1104" s="42">
        <f>C1104/2</f>
        <v>2456</v>
      </c>
    </row>
    <row r="1105" spans="1:4" x14ac:dyDescent="0.2">
      <c r="A1105" s="11" t="s">
        <v>1022</v>
      </c>
      <c r="B1105" s="11" t="s">
        <v>1347</v>
      </c>
      <c r="C1105" s="42">
        <v>4912</v>
      </c>
      <c r="D1105" s="42">
        <f>C1105/2</f>
        <v>2456</v>
      </c>
    </row>
    <row r="1106" spans="1:4" x14ac:dyDescent="0.2">
      <c r="A1106" s="11" t="s">
        <v>1525</v>
      </c>
      <c r="B1106" s="11" t="s">
        <v>1348</v>
      </c>
      <c r="C1106" s="42">
        <v>7635</v>
      </c>
      <c r="D1106" s="42">
        <f>C1106*0.4</f>
        <v>3054</v>
      </c>
    </row>
    <row r="1107" spans="1:4" x14ac:dyDescent="0.2">
      <c r="A1107" s="11" t="s">
        <v>1526</v>
      </c>
      <c r="B1107" s="11" t="s">
        <v>1348</v>
      </c>
      <c r="C1107" s="42">
        <v>9200</v>
      </c>
      <c r="D1107" s="42">
        <f>C1107*0.4</f>
        <v>3680</v>
      </c>
    </row>
    <row r="1108" spans="1:4" x14ac:dyDescent="0.2">
      <c r="A1108" s="11" t="s">
        <v>1028</v>
      </c>
      <c r="B1108" s="11" t="s">
        <v>1347</v>
      </c>
      <c r="C1108" s="42">
        <v>6835</v>
      </c>
      <c r="D1108" s="42">
        <f>C1108/2</f>
        <v>3417.5</v>
      </c>
    </row>
    <row r="1109" spans="1:4" x14ac:dyDescent="0.2">
      <c r="A1109" s="11" t="s">
        <v>1527</v>
      </c>
      <c r="B1109" s="11" t="s">
        <v>1348</v>
      </c>
      <c r="C1109" s="42">
        <v>9509</v>
      </c>
      <c r="D1109" s="42">
        <f t="shared" ref="D1109:D1116" si="43">C1109*0.4</f>
        <v>3803.6000000000004</v>
      </c>
    </row>
    <row r="1110" spans="1:4" x14ac:dyDescent="0.2">
      <c r="A1110" s="11" t="s">
        <v>1528</v>
      </c>
      <c r="B1110" s="11" t="s">
        <v>1348</v>
      </c>
      <c r="C1110" s="42">
        <f>3*7986</f>
        <v>23958</v>
      </c>
      <c r="D1110" s="42">
        <f t="shared" si="43"/>
        <v>9583.2000000000007</v>
      </c>
    </row>
    <row r="1111" spans="1:4" x14ac:dyDescent="0.2">
      <c r="A1111" s="11" t="s">
        <v>1529</v>
      </c>
      <c r="B1111" s="11" t="s">
        <v>1348</v>
      </c>
      <c r="C1111" s="42">
        <v>9509</v>
      </c>
      <c r="D1111" s="42">
        <f t="shared" si="43"/>
        <v>3803.6000000000004</v>
      </c>
    </row>
    <row r="1112" spans="1:4" x14ac:dyDescent="0.2">
      <c r="A1112" s="11" t="s">
        <v>1530</v>
      </c>
      <c r="B1112" s="11" t="s">
        <v>1348</v>
      </c>
      <c r="C1112" s="42">
        <v>7986</v>
      </c>
      <c r="D1112" s="42">
        <f t="shared" si="43"/>
        <v>3194.4</v>
      </c>
    </row>
    <row r="1113" spans="1:4" x14ac:dyDescent="0.2">
      <c r="A1113" s="11" t="s">
        <v>1531</v>
      </c>
      <c r="B1113" s="11" t="s">
        <v>1348</v>
      </c>
      <c r="C1113" s="42">
        <v>432</v>
      </c>
      <c r="D1113" s="42">
        <f t="shared" si="43"/>
        <v>172.8</v>
      </c>
    </row>
    <row r="1114" spans="1:4" x14ac:dyDescent="0.2">
      <c r="A1114" s="11" t="s">
        <v>1532</v>
      </c>
      <c r="B1114" s="11" t="s">
        <v>1348</v>
      </c>
      <c r="C1114" s="42">
        <v>293</v>
      </c>
      <c r="D1114" s="42">
        <f t="shared" si="43"/>
        <v>117.2</v>
      </c>
    </row>
    <row r="1115" spans="1:4" x14ac:dyDescent="0.2">
      <c r="A1115" s="11" t="s">
        <v>1533</v>
      </c>
      <c r="B1115" s="11" t="s">
        <v>1348</v>
      </c>
      <c r="C1115" s="42">
        <v>369</v>
      </c>
      <c r="D1115" s="42">
        <f t="shared" si="43"/>
        <v>147.6</v>
      </c>
    </row>
    <row r="1116" spans="1:4" x14ac:dyDescent="0.2">
      <c r="A1116" s="11" t="s">
        <v>1534</v>
      </c>
      <c r="B1116" s="11" t="s">
        <v>1348</v>
      </c>
      <c r="C1116" s="42">
        <v>550</v>
      </c>
      <c r="D1116" s="42">
        <f t="shared" si="43"/>
        <v>220</v>
      </c>
    </row>
    <row r="1117" spans="1:4" x14ac:dyDescent="0.2">
      <c r="A1117" s="11" t="s">
        <v>1029</v>
      </c>
      <c r="B1117" s="11" t="s">
        <v>1347</v>
      </c>
      <c r="C1117" s="42">
        <v>761</v>
      </c>
      <c r="D1117" s="42">
        <f>C1117/2</f>
        <v>380.5</v>
      </c>
    </row>
    <row r="1118" spans="1:4" x14ac:dyDescent="0.2">
      <c r="A1118" s="11" t="s">
        <v>1030</v>
      </c>
      <c r="B1118" s="11" t="s">
        <v>1347</v>
      </c>
      <c r="C1118" s="42">
        <v>646</v>
      </c>
      <c r="D1118" s="42">
        <f>C1118/2</f>
        <v>323</v>
      </c>
    </row>
    <row r="1119" spans="1:4" x14ac:dyDescent="0.2">
      <c r="A1119" s="11" t="s">
        <v>1537</v>
      </c>
      <c r="B1119" s="11" t="s">
        <v>1348</v>
      </c>
      <c r="C1119" s="42">
        <v>424</v>
      </c>
      <c r="D1119" s="42">
        <f>C1119*0.4</f>
        <v>169.60000000000002</v>
      </c>
    </row>
    <row r="1120" spans="1:4" x14ac:dyDescent="0.2">
      <c r="A1120" s="11" t="s">
        <v>1539</v>
      </c>
      <c r="B1120" s="11" t="s">
        <v>1348</v>
      </c>
      <c r="C1120" s="42">
        <v>315</v>
      </c>
      <c r="D1120" s="42">
        <f>C1120*0.4</f>
        <v>126</v>
      </c>
    </row>
    <row r="1121" spans="1:4" x14ac:dyDescent="0.2">
      <c r="A1121" s="11" t="s">
        <v>1538</v>
      </c>
      <c r="B1121" s="11" t="s">
        <v>1348</v>
      </c>
      <c r="C1121" s="42">
        <v>550</v>
      </c>
      <c r="D1121" s="42">
        <f>C1121*0.4</f>
        <v>220</v>
      </c>
    </row>
    <row r="1122" spans="1:4" x14ac:dyDescent="0.2">
      <c r="A1122" s="11" t="s">
        <v>1032</v>
      </c>
      <c r="B1122" s="11" t="s">
        <v>1347</v>
      </c>
      <c r="C1122" s="42">
        <v>617</v>
      </c>
      <c r="D1122" s="42">
        <f>C1122/2</f>
        <v>308.5</v>
      </c>
    </row>
    <row r="1123" spans="1:4" x14ac:dyDescent="0.2">
      <c r="A1123" s="11" t="s">
        <v>1535</v>
      </c>
      <c r="B1123" s="11" t="s">
        <v>1348</v>
      </c>
      <c r="C1123" s="42">
        <v>14560</v>
      </c>
      <c r="D1123" s="42">
        <f>C1123*0.4</f>
        <v>5824</v>
      </c>
    </row>
    <row r="1124" spans="1:4" x14ac:dyDescent="0.2">
      <c r="A1124" s="11" t="s">
        <v>1031</v>
      </c>
      <c r="B1124" s="11" t="s">
        <v>1347</v>
      </c>
      <c r="C1124" s="42">
        <v>10585</v>
      </c>
      <c r="D1124" s="42">
        <f>C1124/2</f>
        <v>5292.5</v>
      </c>
    </row>
    <row r="1125" spans="1:4" x14ac:dyDescent="0.2">
      <c r="A1125" s="11" t="s">
        <v>1536</v>
      </c>
      <c r="B1125" s="11" t="s">
        <v>1348</v>
      </c>
      <c r="C1125" s="42">
        <v>13542</v>
      </c>
      <c r="D1125" s="42">
        <f>C1125*0.4</f>
        <v>5416.8</v>
      </c>
    </row>
    <row r="1126" spans="1:4" x14ac:dyDescent="0.2">
      <c r="A1126" s="11" t="s">
        <v>1540</v>
      </c>
      <c r="B1126" s="11" t="s">
        <v>1348</v>
      </c>
      <c r="C1126" s="42">
        <v>14658</v>
      </c>
      <c r="D1126" s="42">
        <f>C1126*0.4</f>
        <v>5863.2000000000007</v>
      </c>
    </row>
    <row r="1127" spans="1:4" x14ac:dyDescent="0.2">
      <c r="A1127" s="11" t="s">
        <v>1541</v>
      </c>
      <c r="B1127" s="11" t="s">
        <v>1348</v>
      </c>
      <c r="C1127" s="42">
        <v>14466</v>
      </c>
      <c r="D1127" s="42">
        <f>C1127*0.4</f>
        <v>5786.4000000000005</v>
      </c>
    </row>
    <row r="1128" spans="1:4" x14ac:dyDescent="0.2">
      <c r="A1128" s="11" t="s">
        <v>1542</v>
      </c>
      <c r="B1128" s="11" t="s">
        <v>1348</v>
      </c>
      <c r="C1128" s="42">
        <v>19900</v>
      </c>
      <c r="D1128" s="42">
        <f>C1128*0.4</f>
        <v>7960</v>
      </c>
    </row>
    <row r="1129" spans="1:4" x14ac:dyDescent="0.2">
      <c r="A1129" s="11" t="s">
        <v>1543</v>
      </c>
      <c r="B1129" s="11" t="s">
        <v>1348</v>
      </c>
      <c r="C1129" s="42">
        <v>15223</v>
      </c>
      <c r="D1129" s="42">
        <f>C1129*0.4</f>
        <v>6089.2000000000007</v>
      </c>
    </row>
    <row r="1130" spans="1:4" x14ac:dyDescent="0.2">
      <c r="A1130" s="11" t="s">
        <v>1033</v>
      </c>
      <c r="B1130" s="11" t="s">
        <v>1347</v>
      </c>
      <c r="C1130" s="42">
        <v>525</v>
      </c>
      <c r="D1130" s="42">
        <f>C1130/2</f>
        <v>262.5</v>
      </c>
    </row>
    <row r="1131" spans="1:4" x14ac:dyDescent="0.2">
      <c r="A1131" s="11" t="s">
        <v>1034</v>
      </c>
      <c r="B1131" s="11" t="s">
        <v>1347</v>
      </c>
      <c r="C1131" s="42">
        <f>2*438</f>
        <v>876</v>
      </c>
      <c r="D1131" s="42">
        <f>C1131/2</f>
        <v>438</v>
      </c>
    </row>
    <row r="1132" spans="1:4" x14ac:dyDescent="0.2">
      <c r="A1132" s="11" t="s">
        <v>1545</v>
      </c>
      <c r="B1132" s="11" t="s">
        <v>1348</v>
      </c>
      <c r="C1132" s="42">
        <v>667</v>
      </c>
      <c r="D1132" s="42">
        <f t="shared" ref="D1132:D1138" si="44">C1132*0.4</f>
        <v>266.8</v>
      </c>
    </row>
    <row r="1133" spans="1:4" x14ac:dyDescent="0.2">
      <c r="A1133" s="11" t="s">
        <v>1546</v>
      </c>
      <c r="B1133" s="11" t="s">
        <v>1348</v>
      </c>
      <c r="C1133" s="42">
        <v>293</v>
      </c>
      <c r="D1133" s="42">
        <f t="shared" si="44"/>
        <v>117.2</v>
      </c>
    </row>
    <row r="1134" spans="1:4" x14ac:dyDescent="0.2">
      <c r="A1134" s="11" t="s">
        <v>1547</v>
      </c>
      <c r="B1134" s="11" t="s">
        <v>1348</v>
      </c>
      <c r="C1134" s="42">
        <v>640</v>
      </c>
      <c r="D1134" s="42">
        <f t="shared" si="44"/>
        <v>256</v>
      </c>
    </row>
    <row r="1135" spans="1:4" x14ac:dyDescent="0.2">
      <c r="A1135" s="11" t="s">
        <v>1548</v>
      </c>
      <c r="B1135" s="11" t="s">
        <v>1348</v>
      </c>
      <c r="C1135" s="42">
        <v>640</v>
      </c>
      <c r="D1135" s="42">
        <f t="shared" si="44"/>
        <v>256</v>
      </c>
    </row>
    <row r="1136" spans="1:4" x14ac:dyDescent="0.2">
      <c r="A1136" s="11" t="s">
        <v>1549</v>
      </c>
      <c r="B1136" s="11" t="s">
        <v>1348</v>
      </c>
      <c r="C1136" s="42">
        <v>293</v>
      </c>
      <c r="D1136" s="42">
        <f t="shared" si="44"/>
        <v>117.2</v>
      </c>
    </row>
    <row r="1137" spans="1:4" x14ac:dyDescent="0.2">
      <c r="A1137" s="11" t="s">
        <v>1544</v>
      </c>
      <c r="B1137" s="11" t="s">
        <v>1364</v>
      </c>
      <c r="C1137" s="42">
        <v>879</v>
      </c>
      <c r="D1137" s="42">
        <f t="shared" si="44"/>
        <v>351.6</v>
      </c>
    </row>
    <row r="1138" spans="1:4" x14ac:dyDescent="0.2">
      <c r="A1138" s="11" t="s">
        <v>1544</v>
      </c>
      <c r="B1138" s="11" t="s">
        <v>1348</v>
      </c>
      <c r="C1138" s="42">
        <v>879</v>
      </c>
      <c r="D1138" s="42">
        <f t="shared" si="44"/>
        <v>351.6</v>
      </c>
    </row>
    <row r="1139" spans="1:4" x14ac:dyDescent="0.2">
      <c r="A1139" s="11" t="s">
        <v>1035</v>
      </c>
      <c r="B1139" s="11" t="s">
        <v>1347</v>
      </c>
      <c r="C1139" s="42">
        <f>1.2*761</f>
        <v>913.19999999999993</v>
      </c>
      <c r="D1139" s="42">
        <f t="shared" ref="D1139:D1146" si="45">C1139/2</f>
        <v>456.59999999999997</v>
      </c>
    </row>
    <row r="1140" spans="1:4" x14ac:dyDescent="0.2">
      <c r="A1140" s="11" t="s">
        <v>1036</v>
      </c>
      <c r="B1140" s="11" t="s">
        <v>1347</v>
      </c>
      <c r="C1140" s="42">
        <v>558</v>
      </c>
      <c r="D1140" s="42">
        <f t="shared" si="45"/>
        <v>279</v>
      </c>
    </row>
    <row r="1141" spans="1:4" x14ac:dyDescent="0.2">
      <c r="A1141" s="11" t="s">
        <v>1037</v>
      </c>
      <c r="B1141" s="11" t="s">
        <v>1347</v>
      </c>
      <c r="C1141" s="42">
        <v>642</v>
      </c>
      <c r="D1141" s="42">
        <f t="shared" si="45"/>
        <v>321</v>
      </c>
    </row>
    <row r="1142" spans="1:4" x14ac:dyDescent="0.2">
      <c r="A1142" s="11" t="s">
        <v>1038</v>
      </c>
      <c r="B1142" s="11" t="s">
        <v>1347</v>
      </c>
      <c r="C1142" s="42">
        <v>617</v>
      </c>
      <c r="D1142" s="42">
        <f t="shared" si="45"/>
        <v>308.5</v>
      </c>
    </row>
    <row r="1143" spans="1:4" x14ac:dyDescent="0.2">
      <c r="A1143" s="11" t="s">
        <v>1039</v>
      </c>
      <c r="B1143" s="11" t="s">
        <v>1347</v>
      </c>
      <c r="C1143" s="42">
        <f>1.35*294</f>
        <v>396.90000000000003</v>
      </c>
      <c r="D1143" s="42">
        <f t="shared" si="45"/>
        <v>198.45000000000002</v>
      </c>
    </row>
    <row r="1144" spans="1:4" x14ac:dyDescent="0.2">
      <c r="A1144" s="11" t="s">
        <v>1040</v>
      </c>
      <c r="B1144" s="11" t="s">
        <v>1347</v>
      </c>
      <c r="C1144" s="42">
        <f>294*1.35</f>
        <v>396.90000000000003</v>
      </c>
      <c r="D1144" s="42">
        <f t="shared" si="45"/>
        <v>198.45000000000002</v>
      </c>
    </row>
    <row r="1145" spans="1:4" x14ac:dyDescent="0.2">
      <c r="A1145" s="11" t="s">
        <v>1041</v>
      </c>
      <c r="B1145" s="11" t="s">
        <v>1347</v>
      </c>
      <c r="C1145" s="42">
        <v>294</v>
      </c>
      <c r="D1145" s="42">
        <f t="shared" si="45"/>
        <v>147</v>
      </c>
    </row>
    <row r="1146" spans="1:4" x14ac:dyDescent="0.2">
      <c r="A1146" s="11" t="s">
        <v>1042</v>
      </c>
      <c r="B1146" s="11" t="s">
        <v>1347</v>
      </c>
      <c r="C1146" s="42">
        <v>294</v>
      </c>
      <c r="D1146" s="42">
        <f t="shared" si="45"/>
        <v>147</v>
      </c>
    </row>
    <row r="1147" spans="1:4" x14ac:dyDescent="0.2">
      <c r="A1147" s="11" t="s">
        <v>1550</v>
      </c>
      <c r="B1147" s="11" t="s">
        <v>1348</v>
      </c>
      <c r="C1147" s="42">
        <v>26000</v>
      </c>
      <c r="D1147" s="42">
        <f>C1147*0.4</f>
        <v>10400</v>
      </c>
    </row>
    <row r="1148" spans="1:4" x14ac:dyDescent="0.2">
      <c r="A1148" s="11" t="s">
        <v>1551</v>
      </c>
      <c r="B1148" s="11" t="s">
        <v>1348</v>
      </c>
      <c r="C1148" s="42">
        <v>52000</v>
      </c>
      <c r="D1148" s="42">
        <f>C1148*0.4</f>
        <v>20800</v>
      </c>
    </row>
    <row r="1149" spans="1:4" x14ac:dyDescent="0.2">
      <c r="A1149" s="11" t="s">
        <v>1043</v>
      </c>
      <c r="B1149" s="11" t="s">
        <v>1347</v>
      </c>
      <c r="C1149" s="42">
        <v>429</v>
      </c>
      <c r="D1149" s="42">
        <f>C1149/2</f>
        <v>214.5</v>
      </c>
    </row>
    <row r="1150" spans="1:4" x14ac:dyDescent="0.2">
      <c r="A1150" s="11" t="s">
        <v>1044</v>
      </c>
      <c r="B1150" s="11" t="s">
        <v>1347</v>
      </c>
      <c r="C1150" s="42">
        <v>429</v>
      </c>
      <c r="D1150" s="42">
        <f>C1150/2</f>
        <v>214.5</v>
      </c>
    </row>
    <row r="1151" spans="1:4" x14ac:dyDescent="0.2">
      <c r="A1151" s="11" t="s">
        <v>1552</v>
      </c>
      <c r="B1151" s="11" t="s">
        <v>1474</v>
      </c>
      <c r="C1151" s="42">
        <v>415</v>
      </c>
      <c r="D1151" s="42">
        <f t="shared" ref="D1151:D1162" si="46">C1151*0.4</f>
        <v>166</v>
      </c>
    </row>
    <row r="1152" spans="1:4" x14ac:dyDescent="0.2">
      <c r="A1152" s="11" t="s">
        <v>1552</v>
      </c>
      <c r="B1152" s="11" t="s">
        <v>1348</v>
      </c>
      <c r="C1152" s="42">
        <v>315</v>
      </c>
      <c r="D1152" s="42">
        <f t="shared" si="46"/>
        <v>126</v>
      </c>
    </row>
    <row r="1153" spans="1:4" x14ac:dyDescent="0.2">
      <c r="A1153" s="11" t="s">
        <v>1553</v>
      </c>
      <c r="B1153" s="11" t="s">
        <v>1348</v>
      </c>
      <c r="C1153" s="42">
        <v>315</v>
      </c>
      <c r="D1153" s="42">
        <f t="shared" si="46"/>
        <v>126</v>
      </c>
    </row>
    <row r="1154" spans="1:4" x14ac:dyDescent="0.2">
      <c r="A1154" s="11" t="s">
        <v>1554</v>
      </c>
      <c r="B1154" s="11" t="s">
        <v>1348</v>
      </c>
      <c r="C1154" s="42">
        <v>462</v>
      </c>
      <c r="D1154" s="42">
        <f t="shared" si="46"/>
        <v>184.8</v>
      </c>
    </row>
    <row r="1155" spans="1:4" x14ac:dyDescent="0.2">
      <c r="A1155" s="11" t="s">
        <v>1555</v>
      </c>
      <c r="B1155" s="11" t="s">
        <v>1348</v>
      </c>
      <c r="C1155" s="42">
        <v>315</v>
      </c>
      <c r="D1155" s="42">
        <f t="shared" si="46"/>
        <v>126</v>
      </c>
    </row>
    <row r="1156" spans="1:4" x14ac:dyDescent="0.2">
      <c r="A1156" s="11" t="s">
        <v>1556</v>
      </c>
      <c r="B1156" s="11" t="s">
        <v>1348</v>
      </c>
      <c r="C1156" s="42">
        <v>315</v>
      </c>
      <c r="D1156" s="42">
        <f t="shared" si="46"/>
        <v>126</v>
      </c>
    </row>
    <row r="1157" spans="1:4" x14ac:dyDescent="0.2">
      <c r="A1157" s="11" t="s">
        <v>1557</v>
      </c>
      <c r="B1157" s="11" t="s">
        <v>1348</v>
      </c>
      <c r="C1157" s="42">
        <f>315*1.25</f>
        <v>393.75</v>
      </c>
      <c r="D1157" s="42">
        <f t="shared" si="46"/>
        <v>157.5</v>
      </c>
    </row>
    <row r="1158" spans="1:4" x14ac:dyDescent="0.2">
      <c r="A1158" s="11" t="s">
        <v>1558</v>
      </c>
      <c r="B1158" s="11" t="s">
        <v>1348</v>
      </c>
      <c r="C1158" s="42">
        <v>945</v>
      </c>
      <c r="D1158" s="42">
        <f t="shared" si="46"/>
        <v>378</v>
      </c>
    </row>
    <row r="1159" spans="1:4" x14ac:dyDescent="0.2">
      <c r="A1159" s="11" t="s">
        <v>1559</v>
      </c>
      <c r="B1159" s="11" t="s">
        <v>1348</v>
      </c>
      <c r="C1159" s="42">
        <v>945</v>
      </c>
      <c r="D1159" s="42">
        <f t="shared" si="46"/>
        <v>378</v>
      </c>
    </row>
    <row r="1160" spans="1:4" x14ac:dyDescent="0.2">
      <c r="A1160" s="11" t="s">
        <v>1560</v>
      </c>
      <c r="B1160" s="11" t="s">
        <v>1348</v>
      </c>
      <c r="C1160" s="42">
        <v>630</v>
      </c>
      <c r="D1160" s="42">
        <f t="shared" si="46"/>
        <v>252</v>
      </c>
    </row>
    <row r="1161" spans="1:4" x14ac:dyDescent="0.2">
      <c r="A1161" s="11" t="s">
        <v>1561</v>
      </c>
      <c r="B1161" s="11" t="s">
        <v>1348</v>
      </c>
      <c r="C1161" s="42">
        <v>315</v>
      </c>
      <c r="D1161" s="42">
        <f t="shared" si="46"/>
        <v>126</v>
      </c>
    </row>
    <row r="1162" spans="1:4" x14ac:dyDescent="0.2">
      <c r="A1162" s="11" t="s">
        <v>1562</v>
      </c>
      <c r="B1162" s="11" t="s">
        <v>1348</v>
      </c>
      <c r="C1162" s="42">
        <v>315</v>
      </c>
      <c r="D1162" s="42">
        <f t="shared" si="46"/>
        <v>126</v>
      </c>
    </row>
    <row r="1163" spans="1:4" x14ac:dyDescent="0.2">
      <c r="A1163" s="11" t="s">
        <v>1045</v>
      </c>
      <c r="B1163" s="11" t="s">
        <v>1347</v>
      </c>
      <c r="C1163" s="42">
        <v>463</v>
      </c>
      <c r="D1163" s="42">
        <f>C1163/2</f>
        <v>231.5</v>
      </c>
    </row>
    <row r="1164" spans="1:4" x14ac:dyDescent="0.2">
      <c r="A1164" s="11" t="s">
        <v>1046</v>
      </c>
      <c r="B1164" s="11" t="s">
        <v>1347</v>
      </c>
      <c r="C1164" s="42">
        <v>315</v>
      </c>
      <c r="D1164" s="42">
        <f>C1164/2</f>
        <v>157.5</v>
      </c>
    </row>
    <row r="1165" spans="1:4" x14ac:dyDescent="0.2">
      <c r="A1165" s="11" t="s">
        <v>1047</v>
      </c>
      <c r="B1165" s="11" t="s">
        <v>1347</v>
      </c>
      <c r="C1165" s="42">
        <v>430</v>
      </c>
      <c r="D1165" s="42">
        <f>C1165/2</f>
        <v>215</v>
      </c>
    </row>
    <row r="1166" spans="1:4" x14ac:dyDescent="0.2">
      <c r="A1166" s="11" t="s">
        <v>1563</v>
      </c>
      <c r="B1166" s="11" t="s">
        <v>1348</v>
      </c>
      <c r="C1166" s="42">
        <v>55000</v>
      </c>
      <c r="D1166" s="42">
        <f t="shared" ref="D1166:D1172" si="47">C1166*0.4</f>
        <v>22000</v>
      </c>
    </row>
    <row r="1167" spans="1:4" x14ac:dyDescent="0.2">
      <c r="A1167" s="11" t="s">
        <v>1564</v>
      </c>
      <c r="B1167" s="11" t="s">
        <v>1348</v>
      </c>
      <c r="C1167" s="42">
        <f>39400*2</f>
        <v>78800</v>
      </c>
      <c r="D1167" s="42">
        <f t="shared" si="47"/>
        <v>31520</v>
      </c>
    </row>
    <row r="1168" spans="1:4" x14ac:dyDescent="0.2">
      <c r="A1168" s="11" t="s">
        <v>1565</v>
      </c>
      <c r="B1168" s="11" t="s">
        <v>1348</v>
      </c>
      <c r="C1168" s="42">
        <f>2*39400</f>
        <v>78800</v>
      </c>
      <c r="D1168" s="42">
        <f t="shared" si="47"/>
        <v>31520</v>
      </c>
    </row>
    <row r="1169" spans="1:4" x14ac:dyDescent="0.2">
      <c r="A1169" s="11" t="s">
        <v>1566</v>
      </c>
      <c r="B1169" s="11" t="s">
        <v>1348</v>
      </c>
      <c r="C1169" s="42">
        <v>39500</v>
      </c>
      <c r="D1169" s="42">
        <f t="shared" si="47"/>
        <v>15800</v>
      </c>
    </row>
    <row r="1170" spans="1:4" x14ac:dyDescent="0.2">
      <c r="A1170" s="11" t="s">
        <v>1567</v>
      </c>
      <c r="B1170" s="11" t="s">
        <v>1348</v>
      </c>
      <c r="C1170" s="42">
        <v>563</v>
      </c>
      <c r="D1170" s="42">
        <f t="shared" si="47"/>
        <v>225.20000000000002</v>
      </c>
    </row>
    <row r="1171" spans="1:4" x14ac:dyDescent="0.2">
      <c r="A1171" s="11" t="s">
        <v>358</v>
      </c>
      <c r="B1171" s="11" t="s">
        <v>1348</v>
      </c>
      <c r="C1171" s="42">
        <v>428</v>
      </c>
      <c r="D1171" s="42">
        <f t="shared" si="47"/>
        <v>171.20000000000002</v>
      </c>
    </row>
    <row r="1172" spans="1:4" x14ac:dyDescent="0.2">
      <c r="A1172" s="11" t="s">
        <v>1568</v>
      </c>
      <c r="B1172" s="11" t="s">
        <v>1348</v>
      </c>
      <c r="C1172" s="42">
        <v>428</v>
      </c>
      <c r="D1172" s="42">
        <f t="shared" si="47"/>
        <v>171.20000000000002</v>
      </c>
    </row>
    <row r="1173" spans="1:4" x14ac:dyDescent="0.2">
      <c r="A1173" s="11" t="s">
        <v>1048</v>
      </c>
      <c r="B1173" s="11" t="s">
        <v>1347</v>
      </c>
      <c r="C1173" s="42">
        <v>429</v>
      </c>
      <c r="D1173" s="42">
        <f>C1173/2</f>
        <v>214.5</v>
      </c>
    </row>
    <row r="1174" spans="1:4" x14ac:dyDescent="0.2">
      <c r="A1174" s="11" t="s">
        <v>1569</v>
      </c>
      <c r="B1174" s="11" t="s">
        <v>1261</v>
      </c>
      <c r="C1174" s="42">
        <v>495</v>
      </c>
      <c r="D1174" s="42">
        <f>C1174*0.4</f>
        <v>198</v>
      </c>
    </row>
    <row r="1175" spans="1:4" x14ac:dyDescent="0.2">
      <c r="A1175" s="11" t="s">
        <v>1571</v>
      </c>
      <c r="B1175" s="11" t="s">
        <v>1348</v>
      </c>
      <c r="C1175" s="42">
        <v>315</v>
      </c>
      <c r="D1175" s="42">
        <f>C1175*0.4</f>
        <v>126</v>
      </c>
    </row>
    <row r="1176" spans="1:4" x14ac:dyDescent="0.2">
      <c r="A1176" s="11" t="s">
        <v>1570</v>
      </c>
      <c r="B1176" s="11" t="s">
        <v>1272</v>
      </c>
      <c r="C1176" s="42">
        <f>3*315</f>
        <v>945</v>
      </c>
      <c r="D1176" s="42">
        <f>C1176*0.4</f>
        <v>378</v>
      </c>
    </row>
    <row r="1177" spans="1:4" x14ac:dyDescent="0.2">
      <c r="A1177" s="11" t="s">
        <v>1573</v>
      </c>
      <c r="B1177" s="11" t="s">
        <v>1348</v>
      </c>
      <c r="C1177" s="42">
        <v>315</v>
      </c>
      <c r="D1177" s="42">
        <f>C1177*0.4</f>
        <v>126</v>
      </c>
    </row>
    <row r="1178" spans="1:4" x14ac:dyDescent="0.2">
      <c r="A1178" s="11" t="s">
        <v>1049</v>
      </c>
      <c r="B1178" s="11" t="s">
        <v>1347</v>
      </c>
      <c r="C1178" s="42">
        <f>315*1.35</f>
        <v>425.25</v>
      </c>
      <c r="D1178" s="42">
        <f t="shared" ref="D1178:D1197" si="48">C1178/2</f>
        <v>212.625</v>
      </c>
    </row>
    <row r="1179" spans="1:4" x14ac:dyDescent="0.2">
      <c r="A1179" s="11" t="s">
        <v>1050</v>
      </c>
      <c r="B1179" s="11" t="s">
        <v>1347</v>
      </c>
      <c r="C1179" s="42">
        <v>422</v>
      </c>
      <c r="D1179" s="42">
        <f t="shared" si="48"/>
        <v>211</v>
      </c>
    </row>
    <row r="1180" spans="1:4" x14ac:dyDescent="0.2">
      <c r="A1180" s="11" t="s">
        <v>1051</v>
      </c>
      <c r="B1180" s="11" t="s">
        <v>1347</v>
      </c>
      <c r="C1180" s="42">
        <v>422</v>
      </c>
      <c r="D1180" s="42">
        <f t="shared" si="48"/>
        <v>211</v>
      </c>
    </row>
    <row r="1181" spans="1:4" x14ac:dyDescent="0.2">
      <c r="A1181" s="11" t="s">
        <v>1052</v>
      </c>
      <c r="B1181" s="11" t="s">
        <v>1347</v>
      </c>
      <c r="C1181" s="42">
        <v>606</v>
      </c>
      <c r="D1181" s="42">
        <f t="shared" si="48"/>
        <v>303</v>
      </c>
    </row>
    <row r="1182" spans="1:4" x14ac:dyDescent="0.2">
      <c r="A1182" s="11" t="s">
        <v>1053</v>
      </c>
      <c r="B1182" s="11" t="s">
        <v>1347</v>
      </c>
      <c r="C1182" s="42">
        <v>497</v>
      </c>
      <c r="D1182" s="42">
        <f t="shared" si="48"/>
        <v>248.5</v>
      </c>
    </row>
    <row r="1183" spans="1:4" x14ac:dyDescent="0.2">
      <c r="A1183" s="11" t="s">
        <v>1054</v>
      </c>
      <c r="B1183" s="11" t="s">
        <v>1347</v>
      </c>
      <c r="C1183" s="42">
        <f>606*1.2</f>
        <v>727.19999999999993</v>
      </c>
      <c r="D1183" s="42">
        <f t="shared" si="48"/>
        <v>363.59999999999997</v>
      </c>
    </row>
    <row r="1184" spans="1:4" x14ac:dyDescent="0.2">
      <c r="A1184" s="11" t="s">
        <v>1055</v>
      </c>
      <c r="B1184" s="11" t="s">
        <v>1347</v>
      </c>
      <c r="C1184" s="42">
        <v>497</v>
      </c>
      <c r="D1184" s="42">
        <f t="shared" si="48"/>
        <v>248.5</v>
      </c>
    </row>
    <row r="1185" spans="1:4" x14ac:dyDescent="0.2">
      <c r="A1185" s="11" t="s">
        <v>1056</v>
      </c>
      <c r="B1185" s="11" t="s">
        <v>1347</v>
      </c>
      <c r="C1185" s="42"/>
      <c r="D1185" s="42">
        <f t="shared" si="48"/>
        <v>0</v>
      </c>
    </row>
    <row r="1186" spans="1:4" x14ac:dyDescent="0.2">
      <c r="A1186" s="11" t="s">
        <v>1057</v>
      </c>
      <c r="B1186" s="11" t="s">
        <v>1347</v>
      </c>
      <c r="C1186" s="42"/>
      <c r="D1186" s="42">
        <f t="shared" si="48"/>
        <v>0</v>
      </c>
    </row>
    <row r="1187" spans="1:4" x14ac:dyDescent="0.2">
      <c r="A1187" s="11" t="s">
        <v>1058</v>
      </c>
      <c r="B1187" s="11" t="s">
        <v>1347</v>
      </c>
      <c r="C1187" s="42">
        <v>673</v>
      </c>
      <c r="D1187" s="42">
        <f t="shared" si="48"/>
        <v>336.5</v>
      </c>
    </row>
    <row r="1188" spans="1:4" x14ac:dyDescent="0.2">
      <c r="A1188" s="11" t="s">
        <v>1059</v>
      </c>
      <c r="B1188" s="11" t="s">
        <v>1347</v>
      </c>
      <c r="C1188" s="42">
        <v>491</v>
      </c>
      <c r="D1188" s="42">
        <f t="shared" si="48"/>
        <v>245.5</v>
      </c>
    </row>
    <row r="1189" spans="1:4" x14ac:dyDescent="0.2">
      <c r="A1189" s="11" t="s">
        <v>1060</v>
      </c>
      <c r="B1189" s="11" t="s">
        <v>1347</v>
      </c>
      <c r="C1189" s="42">
        <v>649</v>
      </c>
      <c r="D1189" s="42">
        <f t="shared" si="48"/>
        <v>324.5</v>
      </c>
    </row>
    <row r="1190" spans="1:4" x14ac:dyDescent="0.2">
      <c r="A1190" s="11" t="s">
        <v>1061</v>
      </c>
      <c r="B1190" s="11" t="s">
        <v>1347</v>
      </c>
      <c r="C1190" s="42">
        <v>746</v>
      </c>
      <c r="D1190" s="42">
        <f t="shared" si="48"/>
        <v>373</v>
      </c>
    </row>
    <row r="1191" spans="1:4" x14ac:dyDescent="0.2">
      <c r="A1191" s="11" t="s">
        <v>1062</v>
      </c>
      <c r="B1191" s="11" t="s">
        <v>1347</v>
      </c>
      <c r="C1191" s="42">
        <v>354</v>
      </c>
      <c r="D1191" s="42">
        <f t="shared" si="48"/>
        <v>177</v>
      </c>
    </row>
    <row r="1192" spans="1:4" x14ac:dyDescent="0.2">
      <c r="A1192" s="11" t="s">
        <v>1063</v>
      </c>
      <c r="B1192" s="11" t="s">
        <v>1347</v>
      </c>
      <c r="C1192" s="42">
        <v>422</v>
      </c>
      <c r="D1192" s="42">
        <f t="shared" si="48"/>
        <v>211</v>
      </c>
    </row>
    <row r="1193" spans="1:4" x14ac:dyDescent="0.2">
      <c r="A1193" s="11" t="s">
        <v>1064</v>
      </c>
      <c r="B1193" s="11" t="s">
        <v>1347</v>
      </c>
      <c r="C1193" s="42">
        <v>315</v>
      </c>
      <c r="D1193" s="42">
        <f t="shared" si="48"/>
        <v>157.5</v>
      </c>
    </row>
    <row r="1194" spans="1:4" x14ac:dyDescent="0.2">
      <c r="A1194" s="11" t="s">
        <v>1065</v>
      </c>
      <c r="B1194" s="11" t="s">
        <v>1347</v>
      </c>
      <c r="C1194" s="42">
        <v>430</v>
      </c>
      <c r="D1194" s="42">
        <f t="shared" si="48"/>
        <v>215</v>
      </c>
    </row>
    <row r="1195" spans="1:4" x14ac:dyDescent="0.2">
      <c r="A1195" s="11" t="s">
        <v>1066</v>
      </c>
      <c r="B1195" s="11" t="s">
        <v>1347</v>
      </c>
      <c r="C1195" s="42">
        <v>430</v>
      </c>
      <c r="D1195" s="42">
        <f t="shared" si="48"/>
        <v>215</v>
      </c>
    </row>
    <row r="1196" spans="1:4" x14ac:dyDescent="0.2">
      <c r="A1196" s="11" t="s">
        <v>1067</v>
      </c>
      <c r="B1196" s="11" t="s">
        <v>1347</v>
      </c>
      <c r="C1196" s="42">
        <v>315</v>
      </c>
      <c r="D1196" s="42">
        <f t="shared" si="48"/>
        <v>157.5</v>
      </c>
    </row>
    <row r="1197" spans="1:4" x14ac:dyDescent="0.2">
      <c r="A1197" s="11" t="s">
        <v>1068</v>
      </c>
      <c r="B1197" s="11" t="s">
        <v>1347</v>
      </c>
      <c r="C1197" s="42">
        <v>422</v>
      </c>
      <c r="D1197" s="42">
        <f t="shared" si="48"/>
        <v>211</v>
      </c>
    </row>
    <row r="1198" spans="1:4" x14ac:dyDescent="0.2">
      <c r="A1198" s="11" t="s">
        <v>1572</v>
      </c>
      <c r="B1198" s="11" t="s">
        <v>1348</v>
      </c>
      <c r="C1198" s="42">
        <v>54408</v>
      </c>
      <c r="D1198" s="42">
        <f t="shared" ref="D1198:D1204" si="49">C1198*0.4</f>
        <v>21763.200000000001</v>
      </c>
    </row>
    <row r="1199" spans="1:4" x14ac:dyDescent="0.2">
      <c r="A1199" s="11" t="s">
        <v>1575</v>
      </c>
      <c r="B1199" s="11" t="s">
        <v>1348</v>
      </c>
      <c r="C1199" s="42">
        <v>745</v>
      </c>
      <c r="D1199" s="42">
        <f t="shared" si="49"/>
        <v>298</v>
      </c>
    </row>
    <row r="1200" spans="1:4" x14ac:dyDescent="0.2">
      <c r="A1200" s="11" t="s">
        <v>1576</v>
      </c>
      <c r="B1200" s="11" t="s">
        <v>1348</v>
      </c>
      <c r="C1200" s="42">
        <v>645</v>
      </c>
      <c r="D1200" s="42">
        <f t="shared" si="49"/>
        <v>258</v>
      </c>
    </row>
    <row r="1201" spans="1:4" x14ac:dyDescent="0.2">
      <c r="A1201" s="11" t="s">
        <v>1577</v>
      </c>
      <c r="B1201" s="11" t="s">
        <v>1348</v>
      </c>
      <c r="C1201" s="42">
        <v>615</v>
      </c>
      <c r="D1201" s="42">
        <f t="shared" si="49"/>
        <v>246</v>
      </c>
    </row>
    <row r="1202" spans="1:4" x14ac:dyDescent="0.2">
      <c r="A1202" s="11" t="s">
        <v>1574</v>
      </c>
      <c r="B1202" s="11" t="s">
        <v>1364</v>
      </c>
      <c r="C1202" s="42">
        <v>710</v>
      </c>
      <c r="D1202" s="42">
        <f t="shared" si="49"/>
        <v>284</v>
      </c>
    </row>
    <row r="1203" spans="1:4" x14ac:dyDescent="0.2">
      <c r="A1203" s="11" t="s">
        <v>1578</v>
      </c>
      <c r="B1203" s="11" t="s">
        <v>1348</v>
      </c>
      <c r="C1203" s="42">
        <v>754</v>
      </c>
      <c r="D1203" s="42">
        <f t="shared" si="49"/>
        <v>301.60000000000002</v>
      </c>
    </row>
    <row r="1204" spans="1:4" x14ac:dyDescent="0.2">
      <c r="A1204" s="11" t="s">
        <v>1579</v>
      </c>
      <c r="B1204" s="11" t="s">
        <v>1348</v>
      </c>
      <c r="C1204" s="42">
        <f>1.25*451</f>
        <v>563.75</v>
      </c>
      <c r="D1204" s="42">
        <f t="shared" si="49"/>
        <v>225.5</v>
      </c>
    </row>
    <row r="1205" spans="1:4" x14ac:dyDescent="0.2">
      <c r="A1205" s="11" t="s">
        <v>1069</v>
      </c>
      <c r="B1205" s="11" t="s">
        <v>1347</v>
      </c>
      <c r="C1205" s="42"/>
      <c r="D1205" s="42">
        <f>C1205/2</f>
        <v>0</v>
      </c>
    </row>
    <row r="1206" spans="1:4" x14ac:dyDescent="0.2">
      <c r="A1206" s="11" t="s">
        <v>1070</v>
      </c>
      <c r="B1206" s="11" t="s">
        <v>1347</v>
      </c>
      <c r="C1206" s="42">
        <f>3*402</f>
        <v>1206</v>
      </c>
      <c r="D1206" s="42">
        <f>C1206/2</f>
        <v>603</v>
      </c>
    </row>
    <row r="1207" spans="1:4" x14ac:dyDescent="0.2">
      <c r="A1207" s="11" t="s">
        <v>1071</v>
      </c>
      <c r="B1207" s="11" t="s">
        <v>1347</v>
      </c>
      <c r="C1207" s="42">
        <v>649</v>
      </c>
      <c r="D1207" s="42">
        <f>C1207/2</f>
        <v>324.5</v>
      </c>
    </row>
    <row r="1208" spans="1:4" x14ac:dyDescent="0.2">
      <c r="A1208" s="11" t="s">
        <v>1072</v>
      </c>
      <c r="B1208" s="11" t="s">
        <v>1347</v>
      </c>
      <c r="C1208" s="42">
        <v>445</v>
      </c>
      <c r="D1208" s="42">
        <f>C1208/2</f>
        <v>222.5</v>
      </c>
    </row>
    <row r="1209" spans="1:4" x14ac:dyDescent="0.2">
      <c r="A1209" s="11" t="s">
        <v>1580</v>
      </c>
      <c r="B1209" s="11" t="s">
        <v>1348</v>
      </c>
      <c r="C1209" s="42">
        <f>1.25*592</f>
        <v>740</v>
      </c>
      <c r="D1209" s="42">
        <f>C1209*0.4</f>
        <v>296</v>
      </c>
    </row>
    <row r="1210" spans="1:4" x14ac:dyDescent="0.2">
      <c r="A1210" s="11" t="s">
        <v>1581</v>
      </c>
      <c r="B1210" s="11" t="s">
        <v>1348</v>
      </c>
      <c r="C1210" s="42">
        <v>448</v>
      </c>
      <c r="D1210" s="42">
        <f>C1210*0.4</f>
        <v>179.20000000000002</v>
      </c>
    </row>
    <row r="1211" spans="1:4" x14ac:dyDescent="0.2">
      <c r="A1211" s="11" t="s">
        <v>1582</v>
      </c>
      <c r="B1211" s="11" t="s">
        <v>1348</v>
      </c>
      <c r="C1211" s="42">
        <v>448</v>
      </c>
      <c r="D1211" s="42">
        <f>C1211*0.4</f>
        <v>179.20000000000002</v>
      </c>
    </row>
    <row r="1212" spans="1:4" x14ac:dyDescent="0.2">
      <c r="A1212" s="11" t="s">
        <v>1583</v>
      </c>
      <c r="B1212" s="11" t="s">
        <v>1348</v>
      </c>
      <c r="C1212" s="42">
        <v>710</v>
      </c>
      <c r="D1212" s="42">
        <f>C1212*0.4</f>
        <v>284</v>
      </c>
    </row>
    <row r="1213" spans="1:4" x14ac:dyDescent="0.2">
      <c r="A1213" s="11" t="s">
        <v>1073</v>
      </c>
      <c r="B1213" s="11" t="s">
        <v>1347</v>
      </c>
      <c r="C1213" s="42">
        <v>537</v>
      </c>
      <c r="D1213" s="42">
        <f>C1213/2</f>
        <v>268.5</v>
      </c>
    </row>
    <row r="1214" spans="1:4" x14ac:dyDescent="0.2">
      <c r="A1214" s="11" t="s">
        <v>1074</v>
      </c>
      <c r="B1214" s="11" t="s">
        <v>1347</v>
      </c>
      <c r="C1214" s="42">
        <v>592</v>
      </c>
      <c r="D1214" s="42">
        <f>C1214/2</f>
        <v>296</v>
      </c>
    </row>
    <row r="1215" spans="1:4" x14ac:dyDescent="0.2">
      <c r="A1215" s="11" t="s">
        <v>1585</v>
      </c>
      <c r="B1215" s="11" t="s">
        <v>1348</v>
      </c>
      <c r="C1215" s="42">
        <v>754</v>
      </c>
      <c r="D1215" s="42">
        <f t="shared" ref="D1215:D1220" si="50">C1215*0.4</f>
        <v>301.60000000000002</v>
      </c>
    </row>
    <row r="1216" spans="1:4" x14ac:dyDescent="0.2">
      <c r="A1216" s="11" t="s">
        <v>1584</v>
      </c>
      <c r="B1216" s="11" t="s">
        <v>1272</v>
      </c>
      <c r="C1216" s="42">
        <v>372</v>
      </c>
      <c r="D1216" s="42">
        <f t="shared" si="50"/>
        <v>148.80000000000001</v>
      </c>
    </row>
    <row r="1217" spans="1:4" x14ac:dyDescent="0.2">
      <c r="A1217" s="11" t="s">
        <v>1584</v>
      </c>
      <c r="B1217" s="11" t="s">
        <v>1261</v>
      </c>
      <c r="C1217" s="42">
        <v>372</v>
      </c>
      <c r="D1217" s="42">
        <f t="shared" si="50"/>
        <v>148.80000000000001</v>
      </c>
    </row>
    <row r="1218" spans="1:4" x14ac:dyDescent="0.2">
      <c r="A1218" s="11" t="s">
        <v>1586</v>
      </c>
      <c r="B1218" s="11" t="s">
        <v>1348</v>
      </c>
      <c r="C1218" s="42">
        <v>372</v>
      </c>
      <c r="D1218" s="42">
        <f t="shared" si="50"/>
        <v>148.80000000000001</v>
      </c>
    </row>
    <row r="1219" spans="1:4" x14ac:dyDescent="0.2">
      <c r="A1219" s="11" t="s">
        <v>1587</v>
      </c>
      <c r="B1219" s="11" t="s">
        <v>1348</v>
      </c>
      <c r="C1219" s="42">
        <v>372</v>
      </c>
      <c r="D1219" s="42">
        <f t="shared" si="50"/>
        <v>148.80000000000001</v>
      </c>
    </row>
    <row r="1220" spans="1:4" x14ac:dyDescent="0.2">
      <c r="A1220" s="11" t="s">
        <v>1588</v>
      </c>
      <c r="B1220" s="11" t="s">
        <v>1348</v>
      </c>
      <c r="C1220" s="42">
        <v>372</v>
      </c>
      <c r="D1220" s="42">
        <f t="shared" si="50"/>
        <v>148.80000000000001</v>
      </c>
    </row>
    <row r="1221" spans="1:4" x14ac:dyDescent="0.2">
      <c r="A1221" s="11" t="s">
        <v>1075</v>
      </c>
      <c r="B1221" s="11" t="s">
        <v>1347</v>
      </c>
      <c r="C1221" s="42">
        <v>379</v>
      </c>
      <c r="D1221" s="42">
        <f t="shared" ref="D1221:D1229" si="51">C1221/2</f>
        <v>189.5</v>
      </c>
    </row>
    <row r="1222" spans="1:4" x14ac:dyDescent="0.2">
      <c r="A1222" s="11" t="s">
        <v>1076</v>
      </c>
      <c r="B1222" s="11" t="s">
        <v>1347</v>
      </c>
      <c r="C1222" s="42">
        <f>379*1.25</f>
        <v>473.75</v>
      </c>
      <c r="D1222" s="42">
        <f t="shared" si="51"/>
        <v>236.875</v>
      </c>
    </row>
    <row r="1223" spans="1:4" x14ac:dyDescent="0.2">
      <c r="A1223" s="11" t="s">
        <v>1077</v>
      </c>
      <c r="B1223" s="11" t="s">
        <v>1347</v>
      </c>
      <c r="C1223" s="42">
        <v>659</v>
      </c>
      <c r="D1223" s="42">
        <f t="shared" si="51"/>
        <v>329.5</v>
      </c>
    </row>
    <row r="1224" spans="1:4" x14ac:dyDescent="0.2">
      <c r="A1224" s="11" t="s">
        <v>1078</v>
      </c>
      <c r="B1224" s="11" t="s">
        <v>1347</v>
      </c>
      <c r="C1224" s="42">
        <v>540</v>
      </c>
      <c r="D1224" s="42">
        <f t="shared" si="51"/>
        <v>270</v>
      </c>
    </row>
    <row r="1225" spans="1:4" x14ac:dyDescent="0.2">
      <c r="A1225" s="11" t="s">
        <v>1079</v>
      </c>
      <c r="B1225" s="11" t="s">
        <v>1347</v>
      </c>
      <c r="C1225" s="42">
        <v>837</v>
      </c>
      <c r="D1225" s="42">
        <f t="shared" si="51"/>
        <v>418.5</v>
      </c>
    </row>
    <row r="1226" spans="1:4" x14ac:dyDescent="0.2">
      <c r="A1226" s="11" t="s">
        <v>1080</v>
      </c>
      <c r="B1226" s="11" t="s">
        <v>1347</v>
      </c>
      <c r="C1226" s="42">
        <f>3*1.35*379</f>
        <v>1534.9500000000003</v>
      </c>
      <c r="D1226" s="42">
        <f t="shared" si="51"/>
        <v>767.47500000000014</v>
      </c>
    </row>
    <row r="1227" spans="1:4" x14ac:dyDescent="0.2">
      <c r="A1227" s="11" t="s">
        <v>1081</v>
      </c>
      <c r="B1227" s="11" t="s">
        <v>1347</v>
      </c>
      <c r="C1227" s="42">
        <v>451</v>
      </c>
      <c r="D1227" s="42">
        <f t="shared" si="51"/>
        <v>225.5</v>
      </c>
    </row>
    <row r="1228" spans="1:4" x14ac:dyDescent="0.2">
      <c r="A1228" s="11" t="s">
        <v>1082</v>
      </c>
      <c r="B1228" s="11" t="s">
        <v>1347</v>
      </c>
      <c r="C1228" s="42">
        <v>486</v>
      </c>
      <c r="D1228" s="42">
        <f t="shared" si="51"/>
        <v>243</v>
      </c>
    </row>
    <row r="1229" spans="1:4" x14ac:dyDescent="0.2">
      <c r="A1229" s="11" t="s">
        <v>1083</v>
      </c>
      <c r="B1229" s="11" t="s">
        <v>1347</v>
      </c>
      <c r="C1229" s="42">
        <v>728</v>
      </c>
      <c r="D1229" s="42">
        <f t="shared" si="51"/>
        <v>364</v>
      </c>
    </row>
    <row r="1230" spans="1:4" x14ac:dyDescent="0.2">
      <c r="A1230" s="11" t="s">
        <v>1589</v>
      </c>
      <c r="B1230" s="11" t="s">
        <v>1348</v>
      </c>
      <c r="C1230" s="42">
        <v>1001</v>
      </c>
      <c r="D1230" s="42">
        <f t="shared" ref="D1230:D1236" si="52">C1230*0.4</f>
        <v>400.40000000000003</v>
      </c>
    </row>
    <row r="1231" spans="1:4" x14ac:dyDescent="0.2">
      <c r="A1231" s="11" t="s">
        <v>1590</v>
      </c>
      <c r="B1231" s="11" t="s">
        <v>1348</v>
      </c>
      <c r="C1231" s="42">
        <v>457</v>
      </c>
      <c r="D1231" s="42">
        <f t="shared" si="52"/>
        <v>182.8</v>
      </c>
    </row>
    <row r="1232" spans="1:4" x14ac:dyDescent="0.2">
      <c r="A1232" s="11" t="s">
        <v>1591</v>
      </c>
      <c r="B1232" s="11" t="s">
        <v>1348</v>
      </c>
      <c r="C1232" s="42">
        <f>C1231*3</f>
        <v>1371</v>
      </c>
      <c r="D1232" s="42">
        <f t="shared" si="52"/>
        <v>548.4</v>
      </c>
    </row>
    <row r="1233" spans="1:4" x14ac:dyDescent="0.2">
      <c r="A1233" s="11" t="s">
        <v>1592</v>
      </c>
      <c r="B1233" s="11" t="s">
        <v>1348</v>
      </c>
      <c r="C1233" s="42">
        <v>457</v>
      </c>
      <c r="D1233" s="42">
        <f t="shared" si="52"/>
        <v>182.8</v>
      </c>
    </row>
    <row r="1234" spans="1:4" x14ac:dyDescent="0.2">
      <c r="A1234" s="11" t="s">
        <v>1593</v>
      </c>
      <c r="B1234" s="11" t="s">
        <v>1348</v>
      </c>
      <c r="C1234" s="42">
        <v>457</v>
      </c>
      <c r="D1234" s="42">
        <f t="shared" si="52"/>
        <v>182.8</v>
      </c>
    </row>
    <row r="1235" spans="1:4" x14ac:dyDescent="0.2">
      <c r="A1235" s="11" t="s">
        <v>1594</v>
      </c>
      <c r="B1235" s="11" t="s">
        <v>1348</v>
      </c>
      <c r="C1235" s="42">
        <v>424</v>
      </c>
      <c r="D1235" s="42">
        <f t="shared" si="52"/>
        <v>169.60000000000002</v>
      </c>
    </row>
    <row r="1236" spans="1:4" x14ac:dyDescent="0.2">
      <c r="A1236" s="11" t="s">
        <v>1596</v>
      </c>
      <c r="B1236" s="11" t="s">
        <v>1348</v>
      </c>
      <c r="C1236" s="42">
        <f>2*346</f>
        <v>692</v>
      </c>
      <c r="D1236" s="42">
        <f t="shared" si="52"/>
        <v>276.8</v>
      </c>
    </row>
    <row r="1237" spans="1:4" x14ac:dyDescent="0.2">
      <c r="A1237" s="11" t="s">
        <v>1084</v>
      </c>
      <c r="B1237" s="11" t="s">
        <v>1347</v>
      </c>
      <c r="C1237" s="42">
        <f>3*414</f>
        <v>1242</v>
      </c>
      <c r="D1237" s="42">
        <f>C1237/2</f>
        <v>621</v>
      </c>
    </row>
    <row r="1238" spans="1:4" x14ac:dyDescent="0.2">
      <c r="A1238" s="11" t="s">
        <v>1085</v>
      </c>
      <c r="B1238" s="11" t="s">
        <v>1347</v>
      </c>
      <c r="C1238" s="42">
        <f>3*346</f>
        <v>1038</v>
      </c>
      <c r="D1238" s="42">
        <f>C1238/2</f>
        <v>519</v>
      </c>
    </row>
    <row r="1239" spans="1:4" x14ac:dyDescent="0.2">
      <c r="A1239" s="11" t="s">
        <v>1086</v>
      </c>
      <c r="B1239" s="11" t="s">
        <v>1347</v>
      </c>
      <c r="C1239" s="42">
        <v>424</v>
      </c>
      <c r="D1239" s="42">
        <f>C1239/2</f>
        <v>212</v>
      </c>
    </row>
    <row r="1240" spans="1:4" x14ac:dyDescent="0.2">
      <c r="A1240" s="11" t="s">
        <v>1595</v>
      </c>
      <c r="B1240" s="11" t="s">
        <v>1348</v>
      </c>
      <c r="C1240" s="42">
        <v>654</v>
      </c>
      <c r="D1240" s="42">
        <f>C1240*0.4</f>
        <v>261.60000000000002</v>
      </c>
    </row>
    <row r="1241" spans="1:4" x14ac:dyDescent="0.2">
      <c r="A1241" s="11" t="s">
        <v>359</v>
      </c>
      <c r="B1241" s="11" t="s">
        <v>1348</v>
      </c>
      <c r="C1241" s="42">
        <v>445</v>
      </c>
      <c r="D1241" s="42">
        <f>C1241*0.4</f>
        <v>178</v>
      </c>
    </row>
    <row r="1242" spans="1:4" x14ac:dyDescent="0.2">
      <c r="A1242" s="11" t="s">
        <v>1087</v>
      </c>
      <c r="B1242" s="11" t="s">
        <v>1347</v>
      </c>
      <c r="C1242" s="42">
        <v>346</v>
      </c>
      <c r="D1242" s="42">
        <f>C1242/2</f>
        <v>173</v>
      </c>
    </row>
    <row r="1243" spans="1:4" x14ac:dyDescent="0.2">
      <c r="A1243" s="11" t="s">
        <v>1088</v>
      </c>
      <c r="B1243" s="11" t="s">
        <v>1347</v>
      </c>
      <c r="C1243" s="42">
        <v>346</v>
      </c>
      <c r="D1243" s="42">
        <f>C1243/2</f>
        <v>173</v>
      </c>
    </row>
    <row r="1244" spans="1:4" x14ac:dyDescent="0.2">
      <c r="A1244" s="11" t="s">
        <v>1597</v>
      </c>
      <c r="B1244" s="11" t="s">
        <v>1348</v>
      </c>
      <c r="C1244" s="42">
        <v>346</v>
      </c>
      <c r="D1244" s="42">
        <f t="shared" ref="D1244:D1249" si="53">C1244*0.4</f>
        <v>138.4</v>
      </c>
    </row>
    <row r="1245" spans="1:4" x14ac:dyDescent="0.2">
      <c r="A1245" s="11" t="s">
        <v>1598</v>
      </c>
      <c r="B1245" s="11" t="s">
        <v>1348</v>
      </c>
      <c r="C1245" s="42">
        <v>654</v>
      </c>
      <c r="D1245" s="42">
        <f t="shared" si="53"/>
        <v>261.60000000000002</v>
      </c>
    </row>
    <row r="1246" spans="1:4" x14ac:dyDescent="0.2">
      <c r="A1246" s="11" t="s">
        <v>1600</v>
      </c>
      <c r="B1246" s="11" t="s">
        <v>1348</v>
      </c>
      <c r="C1246" s="42">
        <v>346</v>
      </c>
      <c r="D1246" s="42">
        <f t="shared" si="53"/>
        <v>138.4</v>
      </c>
    </row>
    <row r="1247" spans="1:4" x14ac:dyDescent="0.2">
      <c r="A1247" s="11" t="s">
        <v>1599</v>
      </c>
      <c r="B1247" s="11" t="s">
        <v>1440</v>
      </c>
      <c r="C1247" s="42">
        <f>3*346</f>
        <v>1038</v>
      </c>
      <c r="D1247" s="42">
        <f t="shared" si="53"/>
        <v>415.20000000000005</v>
      </c>
    </row>
    <row r="1248" spans="1:4" x14ac:dyDescent="0.2">
      <c r="A1248" s="11" t="s">
        <v>360</v>
      </c>
      <c r="B1248" s="11" t="s">
        <v>1348</v>
      </c>
      <c r="C1248" s="42">
        <v>446</v>
      </c>
      <c r="D1248" s="42">
        <f t="shared" si="53"/>
        <v>178.4</v>
      </c>
    </row>
    <row r="1249" spans="1:4" x14ac:dyDescent="0.2">
      <c r="A1249" s="11" t="s">
        <v>1601</v>
      </c>
      <c r="B1249" s="11" t="s">
        <v>1348</v>
      </c>
      <c r="C1249" s="42">
        <v>654</v>
      </c>
      <c r="D1249" s="42">
        <f t="shared" si="53"/>
        <v>261.60000000000002</v>
      </c>
    </row>
    <row r="1251" spans="1:4" x14ac:dyDescent="0.2">
      <c r="A1251" s="53" t="s">
        <v>1220</v>
      </c>
      <c r="B1251" s="53"/>
      <c r="C1251" s="53"/>
      <c r="D1251" s="53"/>
    </row>
    <row r="1252" spans="1:4" x14ac:dyDescent="0.2">
      <c r="A1252" s="9" t="s">
        <v>2157</v>
      </c>
      <c r="B1252" s="9" t="s">
        <v>1257</v>
      </c>
      <c r="C1252" s="43" t="s">
        <v>1986</v>
      </c>
      <c r="D1252" s="39" t="s">
        <v>1987</v>
      </c>
    </row>
    <row r="1253" spans="1:4" x14ac:dyDescent="0.2">
      <c r="A1253" s="11" t="s">
        <v>1221</v>
      </c>
      <c r="B1253" s="11" t="s">
        <v>1348</v>
      </c>
      <c r="C1253" s="42">
        <v>4212</v>
      </c>
      <c r="D1253" s="40">
        <f>C1253*0.4</f>
        <v>1684.8000000000002</v>
      </c>
    </row>
    <row r="1254" spans="1:4" x14ac:dyDescent="0.2">
      <c r="A1254" s="11" t="s">
        <v>1222</v>
      </c>
      <c r="B1254" s="11" t="s">
        <v>1348</v>
      </c>
      <c r="C1254" s="42">
        <v>4212</v>
      </c>
      <c r="D1254" s="40">
        <f>C1254*0.4</f>
        <v>1684.8000000000002</v>
      </c>
    </row>
    <row r="1255" spans="1:4" x14ac:dyDescent="0.2">
      <c r="A1255" s="11" t="s">
        <v>2158</v>
      </c>
      <c r="B1255" s="11" t="s">
        <v>1271</v>
      </c>
      <c r="C1255" s="42">
        <v>654</v>
      </c>
      <c r="D1255" s="40">
        <f t="shared" ref="D1255:D1259" si="54">C1255*0.35</f>
        <v>228.89999999999998</v>
      </c>
    </row>
    <row r="1256" spans="1:4" x14ac:dyDescent="0.2">
      <c r="A1256" s="11" t="s">
        <v>2159</v>
      </c>
      <c r="B1256" s="11" t="s">
        <v>1271</v>
      </c>
      <c r="C1256" s="42">
        <v>654</v>
      </c>
      <c r="D1256" s="40">
        <f t="shared" si="54"/>
        <v>228.89999999999998</v>
      </c>
    </row>
    <row r="1257" spans="1:4" x14ac:dyDescent="0.2">
      <c r="A1257" s="11" t="s">
        <v>1223</v>
      </c>
      <c r="B1257" s="11" t="s">
        <v>1348</v>
      </c>
      <c r="C1257" s="42">
        <v>1935</v>
      </c>
      <c r="D1257" s="40">
        <f>C1257*0.4</f>
        <v>774</v>
      </c>
    </row>
    <row r="1258" spans="1:4" x14ac:dyDescent="0.2">
      <c r="A1258" s="11" t="s">
        <v>1224</v>
      </c>
      <c r="B1258" s="11" t="s">
        <v>1348</v>
      </c>
      <c r="C1258" s="42">
        <v>1935</v>
      </c>
      <c r="D1258" s="40">
        <f>C1258*0.4</f>
        <v>774</v>
      </c>
    </row>
    <row r="1259" spans="1:4" x14ac:dyDescent="0.2">
      <c r="A1259" s="11" t="s">
        <v>1224</v>
      </c>
      <c r="B1259" s="11" t="s">
        <v>1651</v>
      </c>
      <c r="C1259" s="42">
        <v>1935</v>
      </c>
      <c r="D1259" s="40">
        <f t="shared" si="54"/>
        <v>677.25</v>
      </c>
    </row>
    <row r="1260" spans="1:4" x14ac:dyDescent="0.2">
      <c r="A1260" s="11" t="s">
        <v>1225</v>
      </c>
      <c r="B1260" s="11" t="s">
        <v>1348</v>
      </c>
      <c r="C1260" s="42">
        <v>2273</v>
      </c>
      <c r="D1260" s="40">
        <f>C1260*0.4</f>
        <v>909.2</v>
      </c>
    </row>
    <row r="1261" spans="1:4" x14ac:dyDescent="0.2">
      <c r="A1261" s="11" t="s">
        <v>1226</v>
      </c>
      <c r="B1261" s="11" t="s">
        <v>1348</v>
      </c>
      <c r="C1261" s="42">
        <v>1935</v>
      </c>
      <c r="D1261" s="40">
        <f t="shared" ref="D1261:D1262" si="55">C1261*0.4</f>
        <v>774</v>
      </c>
    </row>
    <row r="1262" spans="1:4" x14ac:dyDescent="0.2">
      <c r="A1262" s="11" t="s">
        <v>1227</v>
      </c>
      <c r="B1262" s="11" t="s">
        <v>1348</v>
      </c>
      <c r="C1262" s="42">
        <v>2668</v>
      </c>
      <c r="D1262" s="40">
        <f t="shared" si="55"/>
        <v>1067.2</v>
      </c>
    </row>
    <row r="1264" spans="1:4" x14ac:dyDescent="0.2">
      <c r="A1264" s="51" t="s">
        <v>269</v>
      </c>
      <c r="B1264" s="51"/>
      <c r="C1264" s="51"/>
      <c r="D1264" s="51"/>
    </row>
    <row r="1265" spans="1:4" x14ac:dyDescent="0.2">
      <c r="A1265" s="9" t="s">
        <v>2130</v>
      </c>
      <c r="B1265" s="9" t="s">
        <v>1257</v>
      </c>
      <c r="C1265" s="43" t="s">
        <v>1986</v>
      </c>
      <c r="D1265" s="39" t="s">
        <v>1987</v>
      </c>
    </row>
    <row r="1266" spans="1:4" x14ac:dyDescent="0.2">
      <c r="A1266" s="11" t="s">
        <v>270</v>
      </c>
      <c r="B1266" s="11" t="s">
        <v>1348</v>
      </c>
      <c r="C1266" s="42">
        <v>1579</v>
      </c>
      <c r="D1266" s="40">
        <f>C1266*0.3</f>
        <v>473.7</v>
      </c>
    </row>
    <row r="1267" spans="1:4" x14ac:dyDescent="0.2">
      <c r="A1267" s="11" t="s">
        <v>1989</v>
      </c>
      <c r="B1267" s="11" t="s">
        <v>1262</v>
      </c>
      <c r="C1267" s="42">
        <v>3936</v>
      </c>
      <c r="D1267" s="40">
        <f t="shared" ref="D1267" si="56">C1267*0.3</f>
        <v>1180.8</v>
      </c>
    </row>
    <row r="1268" spans="1:4" x14ac:dyDescent="0.2">
      <c r="A1268" s="36"/>
      <c r="B1268" s="36"/>
      <c r="C1268" s="46"/>
      <c r="D1268" s="47"/>
    </row>
    <row r="1269" spans="1:4" x14ac:dyDescent="0.2">
      <c r="A1269" s="53" t="s">
        <v>87</v>
      </c>
      <c r="B1269" s="53"/>
      <c r="C1269" s="53"/>
      <c r="D1269" s="53"/>
    </row>
    <row r="1270" spans="1:4" x14ac:dyDescent="0.2">
      <c r="A1270" s="9" t="s">
        <v>2127</v>
      </c>
      <c r="B1270" s="9" t="s">
        <v>1257</v>
      </c>
      <c r="C1270" s="43" t="s">
        <v>1986</v>
      </c>
      <c r="D1270" s="39" t="s">
        <v>1987</v>
      </c>
    </row>
    <row r="1271" spans="1:4" x14ac:dyDescent="0.2">
      <c r="A1271" s="11" t="s">
        <v>88</v>
      </c>
      <c r="B1271" s="11" t="s">
        <v>1271</v>
      </c>
      <c r="C1271" s="42">
        <v>428</v>
      </c>
      <c r="D1271" s="40">
        <f>C1271*0.5</f>
        <v>214</v>
      </c>
    </row>
    <row r="1272" spans="1:4" x14ac:dyDescent="0.2">
      <c r="A1272" s="11" t="s">
        <v>89</v>
      </c>
      <c r="B1272" s="11" t="s">
        <v>1272</v>
      </c>
      <c r="C1272" s="42">
        <v>2587</v>
      </c>
      <c r="D1272" s="40">
        <f>C1272*0.3</f>
        <v>776.1</v>
      </c>
    </row>
    <row r="1273" spans="1:4" x14ac:dyDescent="0.2">
      <c r="A1273" s="11" t="s">
        <v>90</v>
      </c>
      <c r="B1273" s="11" t="s">
        <v>1258</v>
      </c>
      <c r="C1273" s="42">
        <v>2587</v>
      </c>
      <c r="D1273" s="40">
        <f>C1273*0.3</f>
        <v>776.1</v>
      </c>
    </row>
    <row r="1274" spans="1:4" x14ac:dyDescent="0.2">
      <c r="A1274" s="11" t="s">
        <v>91</v>
      </c>
      <c r="B1274" s="11" t="s">
        <v>1259</v>
      </c>
      <c r="C1274" s="42">
        <v>579</v>
      </c>
      <c r="D1274" s="40">
        <f t="shared" ref="D1274:D1276" si="57">C1274*0.5</f>
        <v>289.5</v>
      </c>
    </row>
    <row r="1275" spans="1:4" x14ac:dyDescent="0.2">
      <c r="A1275" s="11" t="s">
        <v>92</v>
      </c>
      <c r="B1275" s="11" t="s">
        <v>1271</v>
      </c>
      <c r="C1275" s="42">
        <v>579</v>
      </c>
      <c r="D1275" s="40">
        <f t="shared" si="57"/>
        <v>289.5</v>
      </c>
    </row>
    <row r="1276" spans="1:4" x14ac:dyDescent="0.2">
      <c r="A1276" s="11" t="s">
        <v>93</v>
      </c>
      <c r="B1276" s="11" t="s">
        <v>1271</v>
      </c>
      <c r="C1276" s="42">
        <v>579</v>
      </c>
      <c r="D1276" s="40">
        <f t="shared" si="57"/>
        <v>289.5</v>
      </c>
    </row>
    <row r="1278" spans="1:4" x14ac:dyDescent="0.2">
      <c r="A1278" s="53" t="s">
        <v>80</v>
      </c>
      <c r="B1278" s="53"/>
      <c r="C1278" s="53"/>
      <c r="D1278" s="53"/>
    </row>
    <row r="1279" spans="1:4" x14ac:dyDescent="0.2">
      <c r="A1279" s="9" t="s">
        <v>2125</v>
      </c>
      <c r="B1279" s="9" t="s">
        <v>1257</v>
      </c>
      <c r="C1279" s="43" t="s">
        <v>1986</v>
      </c>
      <c r="D1279" s="39" t="s">
        <v>1987</v>
      </c>
    </row>
    <row r="1280" spans="1:4" x14ac:dyDescent="0.2">
      <c r="A1280" s="11" t="s">
        <v>81</v>
      </c>
      <c r="B1280" s="11" t="s">
        <v>1258</v>
      </c>
      <c r="C1280" s="42">
        <v>2922</v>
      </c>
      <c r="D1280" s="40">
        <f>C1280*0.3</f>
        <v>876.6</v>
      </c>
    </row>
    <row r="1281" spans="1:4" x14ac:dyDescent="0.2">
      <c r="A1281" s="11" t="s">
        <v>82</v>
      </c>
      <c r="B1281" s="11" t="s">
        <v>1258</v>
      </c>
      <c r="C1281" s="42">
        <v>3355</v>
      </c>
      <c r="D1281" s="40">
        <f>C1281*0.3</f>
        <v>1006.5</v>
      </c>
    </row>
    <row r="1282" spans="1:4" x14ac:dyDescent="0.2">
      <c r="A1282" s="11" t="s">
        <v>1265</v>
      </c>
      <c r="B1282" s="11" t="s">
        <v>1258</v>
      </c>
      <c r="C1282" s="42">
        <v>3355</v>
      </c>
      <c r="D1282" s="40">
        <f>C1282*0.3</f>
        <v>1006.5</v>
      </c>
    </row>
    <row r="1283" spans="1:4" x14ac:dyDescent="0.2">
      <c r="A1283" s="11" t="s">
        <v>83</v>
      </c>
      <c r="B1283" s="11" t="s">
        <v>1258</v>
      </c>
      <c r="C1283" s="42">
        <v>3612</v>
      </c>
      <c r="D1283" s="40">
        <f>C1283*0.3</f>
        <v>1083.5999999999999</v>
      </c>
    </row>
    <row r="1284" spans="1:4" x14ac:dyDescent="0.2">
      <c r="A1284" s="11" t="s">
        <v>1266</v>
      </c>
      <c r="B1284" s="11" t="s">
        <v>1259</v>
      </c>
      <c r="C1284" s="42">
        <v>5115</v>
      </c>
      <c r="D1284" s="40">
        <f>C1284*0.1</f>
        <v>511.5</v>
      </c>
    </row>
    <row r="1285" spans="1:4" x14ac:dyDescent="0.2">
      <c r="A1285" s="11" t="s">
        <v>84</v>
      </c>
      <c r="B1285" s="11" t="s">
        <v>1258</v>
      </c>
      <c r="C1285" s="42">
        <v>8797</v>
      </c>
      <c r="D1285" s="40">
        <f>C1285*0.3</f>
        <v>2639.1</v>
      </c>
    </row>
    <row r="1286" spans="1:4" x14ac:dyDescent="0.2">
      <c r="A1286" s="11" t="s">
        <v>85</v>
      </c>
      <c r="B1286" s="11" t="s">
        <v>1258</v>
      </c>
      <c r="C1286" s="42">
        <v>10108</v>
      </c>
      <c r="D1286" s="40">
        <f>C1286*0.3</f>
        <v>3032.4</v>
      </c>
    </row>
    <row r="1287" spans="1:4" x14ac:dyDescent="0.2">
      <c r="A1287" s="11" t="s">
        <v>1264</v>
      </c>
      <c r="B1287" s="11" t="s">
        <v>1259</v>
      </c>
      <c r="C1287" s="42">
        <v>13977</v>
      </c>
      <c r="D1287" s="40">
        <f>C1287*0.1</f>
        <v>1397.7</v>
      </c>
    </row>
    <row r="1288" spans="1:4" x14ac:dyDescent="0.2">
      <c r="A1288" s="11" t="s">
        <v>1263</v>
      </c>
      <c r="B1288" s="11" t="s">
        <v>1259</v>
      </c>
      <c r="C1288" s="42">
        <v>15148</v>
      </c>
      <c r="D1288" s="40">
        <f>C1288*0.1</f>
        <v>1514.8000000000002</v>
      </c>
    </row>
    <row r="1289" spans="1:4" x14ac:dyDescent="0.2">
      <c r="A1289" s="11" t="s">
        <v>86</v>
      </c>
      <c r="B1289" s="11" t="s">
        <v>1258</v>
      </c>
      <c r="C1289" s="42">
        <v>16980</v>
      </c>
      <c r="D1289" s="40">
        <f>C1289*0.3</f>
        <v>5094</v>
      </c>
    </row>
    <row r="1290" spans="1:4" x14ac:dyDescent="0.2">
      <c r="A1290" s="11" t="s">
        <v>1268</v>
      </c>
      <c r="B1290" s="11" t="s">
        <v>1258</v>
      </c>
      <c r="C1290" s="42">
        <v>1120</v>
      </c>
      <c r="D1290" s="40">
        <f>C1290*0.3</f>
        <v>336</v>
      </c>
    </row>
    <row r="1291" spans="1:4" x14ac:dyDescent="0.2">
      <c r="A1291" s="11" t="s">
        <v>1269</v>
      </c>
      <c r="B1291" s="11" t="s">
        <v>1258</v>
      </c>
      <c r="C1291" s="42">
        <v>1220</v>
      </c>
      <c r="D1291" s="40">
        <f>C1291*0.3</f>
        <v>366</v>
      </c>
    </row>
    <row r="1292" spans="1:4" x14ac:dyDescent="0.2">
      <c r="A1292" s="11" t="s">
        <v>1267</v>
      </c>
      <c r="B1292" s="11" t="s">
        <v>1258</v>
      </c>
      <c r="C1292" s="42">
        <v>1240</v>
      </c>
      <c r="D1292" s="40">
        <f>C1292*0.3</f>
        <v>372</v>
      </c>
    </row>
    <row r="1293" spans="1:4" x14ac:dyDescent="0.2">
      <c r="A1293" s="36"/>
      <c r="B1293" s="36"/>
      <c r="C1293" s="46"/>
      <c r="D1293" s="47"/>
    </row>
    <row r="1294" spans="1:4" x14ac:dyDescent="0.2">
      <c r="A1294" s="51" t="s">
        <v>588</v>
      </c>
      <c r="B1294" s="51"/>
      <c r="C1294" s="51"/>
      <c r="D1294" s="51"/>
    </row>
    <row r="1295" spans="1:4" x14ac:dyDescent="0.2">
      <c r="A1295" s="9" t="s">
        <v>2141</v>
      </c>
      <c r="B1295" s="9" t="s">
        <v>1630</v>
      </c>
      <c r="C1295" s="43" t="s">
        <v>1986</v>
      </c>
      <c r="D1295" s="39" t="s">
        <v>1987</v>
      </c>
    </row>
    <row r="1296" spans="1:4" x14ac:dyDescent="0.2">
      <c r="A1296" s="11" t="s">
        <v>589</v>
      </c>
      <c r="B1296" s="11" t="s">
        <v>1348</v>
      </c>
      <c r="C1296" s="42">
        <v>24286</v>
      </c>
      <c r="D1296" s="40">
        <f>C1296*0.4</f>
        <v>9714.4</v>
      </c>
    </row>
    <row r="1297" spans="1:4" x14ac:dyDescent="0.2">
      <c r="A1297" s="11" t="s">
        <v>1642</v>
      </c>
      <c r="B1297" s="11" t="s">
        <v>1271</v>
      </c>
      <c r="C1297" s="42">
        <v>2055</v>
      </c>
      <c r="D1297" s="40">
        <f t="shared" ref="D1297:D1332" si="58">C1297*0.3</f>
        <v>616.5</v>
      </c>
    </row>
    <row r="1298" spans="1:4" x14ac:dyDescent="0.2">
      <c r="A1298" s="11" t="s">
        <v>1643</v>
      </c>
      <c r="B1298" s="11" t="s">
        <v>1271</v>
      </c>
      <c r="C1298" s="42">
        <v>2585</v>
      </c>
      <c r="D1298" s="40">
        <f t="shared" si="58"/>
        <v>775.5</v>
      </c>
    </row>
    <row r="1299" spans="1:4" x14ac:dyDescent="0.2">
      <c r="A1299" s="11" t="s">
        <v>591</v>
      </c>
      <c r="B1299" s="11" t="s">
        <v>1348</v>
      </c>
      <c r="C1299" s="42">
        <v>8609</v>
      </c>
      <c r="D1299" s="40">
        <f>C1299*0.4</f>
        <v>3443.6000000000004</v>
      </c>
    </row>
    <row r="1300" spans="1:4" x14ac:dyDescent="0.2">
      <c r="A1300" s="11" t="s">
        <v>592</v>
      </c>
      <c r="B1300" s="11" t="s">
        <v>1348</v>
      </c>
      <c r="C1300" s="42">
        <v>7320</v>
      </c>
      <c r="D1300" s="40">
        <f>C1300*0.4</f>
        <v>2928</v>
      </c>
    </row>
    <row r="1301" spans="1:4" x14ac:dyDescent="0.2">
      <c r="A1301" s="11" t="s">
        <v>593</v>
      </c>
      <c r="B1301" s="11" t="s">
        <v>1348</v>
      </c>
      <c r="C1301" s="42">
        <v>14525</v>
      </c>
      <c r="D1301" s="40">
        <f>C1301*0.4</f>
        <v>5810</v>
      </c>
    </row>
    <row r="1302" spans="1:4" x14ac:dyDescent="0.2">
      <c r="A1302" s="11" t="s">
        <v>594</v>
      </c>
      <c r="B1302" s="11" t="s">
        <v>1348</v>
      </c>
      <c r="C1302" s="42">
        <v>19865</v>
      </c>
      <c r="D1302" s="40">
        <f>C1302*0.4</f>
        <v>7946</v>
      </c>
    </row>
    <row r="1303" spans="1:4" x14ac:dyDescent="0.2">
      <c r="A1303" s="11" t="s">
        <v>595</v>
      </c>
      <c r="B1303" s="11" t="s">
        <v>1348</v>
      </c>
      <c r="C1303" s="42">
        <v>8790</v>
      </c>
      <c r="D1303" s="40">
        <f>C1303*0.4</f>
        <v>3516</v>
      </c>
    </row>
    <row r="1304" spans="1:4" x14ac:dyDescent="0.2">
      <c r="A1304" s="11" t="s">
        <v>1645</v>
      </c>
      <c r="B1304" s="11" t="s">
        <v>1644</v>
      </c>
      <c r="C1304" s="42">
        <v>8513</v>
      </c>
      <c r="D1304" s="40">
        <f t="shared" si="58"/>
        <v>2553.9</v>
      </c>
    </row>
    <row r="1305" spans="1:4" x14ac:dyDescent="0.2">
      <c r="A1305" s="11" t="s">
        <v>596</v>
      </c>
      <c r="B1305" s="11" t="s">
        <v>1348</v>
      </c>
      <c r="C1305" s="42">
        <v>14402</v>
      </c>
      <c r="D1305" s="40">
        <f>C1305*0.4</f>
        <v>5760.8</v>
      </c>
    </row>
    <row r="1306" spans="1:4" x14ac:dyDescent="0.2">
      <c r="A1306" s="11" t="s">
        <v>597</v>
      </c>
      <c r="B1306" s="11" t="s">
        <v>1348</v>
      </c>
      <c r="C1306" s="42">
        <v>21419</v>
      </c>
      <c r="D1306" s="40">
        <f>C1306*0.4</f>
        <v>8567.6</v>
      </c>
    </row>
    <row r="1307" spans="1:4" x14ac:dyDescent="0.2">
      <c r="A1307" s="11" t="s">
        <v>1992</v>
      </c>
      <c r="B1307" s="11" t="s">
        <v>1348</v>
      </c>
      <c r="C1307" s="42">
        <v>5711</v>
      </c>
      <c r="D1307" s="40">
        <f>C1307*0.4</f>
        <v>2284.4</v>
      </c>
    </row>
    <row r="1308" spans="1:4" x14ac:dyDescent="0.2">
      <c r="A1308" s="11" t="s">
        <v>1646</v>
      </c>
      <c r="B1308" s="11" t="s">
        <v>1271</v>
      </c>
      <c r="C1308" s="42">
        <v>1110</v>
      </c>
      <c r="D1308" s="40">
        <f t="shared" si="58"/>
        <v>333</v>
      </c>
    </row>
    <row r="1309" spans="1:4" x14ac:dyDescent="0.2">
      <c r="A1309" s="11" t="s">
        <v>1648</v>
      </c>
      <c r="B1309" s="11" t="s">
        <v>1647</v>
      </c>
      <c r="C1309" s="42">
        <v>4286</v>
      </c>
      <c r="D1309" s="40">
        <f t="shared" si="58"/>
        <v>1285.8</v>
      </c>
    </row>
    <row r="1310" spans="1:4" x14ac:dyDescent="0.2">
      <c r="A1310" s="11" t="s">
        <v>599</v>
      </c>
      <c r="B1310" s="11" t="s">
        <v>1348</v>
      </c>
      <c r="C1310" s="42">
        <v>4654</v>
      </c>
      <c r="D1310" s="40">
        <f>C1310*0.4</f>
        <v>1861.6000000000001</v>
      </c>
    </row>
    <row r="1311" spans="1:4" x14ac:dyDescent="0.2">
      <c r="A1311" s="11" t="s">
        <v>1649</v>
      </c>
      <c r="B1311" s="11" t="s">
        <v>1271</v>
      </c>
      <c r="C1311" s="42">
        <v>1745</v>
      </c>
      <c r="D1311" s="40">
        <f t="shared" si="58"/>
        <v>523.5</v>
      </c>
    </row>
    <row r="1312" spans="1:4" x14ac:dyDescent="0.2">
      <c r="A1312" s="11" t="s">
        <v>1650</v>
      </c>
      <c r="B1312" s="11" t="s">
        <v>1651</v>
      </c>
      <c r="C1312" s="42">
        <v>5960</v>
      </c>
      <c r="D1312" s="40">
        <f t="shared" si="58"/>
        <v>1788</v>
      </c>
    </row>
    <row r="1313" spans="1:4" x14ac:dyDescent="0.2">
      <c r="A1313" s="11" t="s">
        <v>600</v>
      </c>
      <c r="B1313" s="11" t="s">
        <v>1348</v>
      </c>
      <c r="C1313" s="42">
        <v>9591</v>
      </c>
      <c r="D1313" s="40">
        <f>C1313*0.4</f>
        <v>3836.4</v>
      </c>
    </row>
    <row r="1314" spans="1:4" x14ac:dyDescent="0.2">
      <c r="A1314" s="11" t="s">
        <v>1652</v>
      </c>
      <c r="B1314" s="11" t="s">
        <v>1271</v>
      </c>
      <c r="C1314" s="42">
        <v>5262</v>
      </c>
      <c r="D1314" s="40">
        <f t="shared" si="58"/>
        <v>1578.6</v>
      </c>
    </row>
    <row r="1315" spans="1:4" x14ac:dyDescent="0.2">
      <c r="A1315" s="11" t="s">
        <v>1653</v>
      </c>
      <c r="B1315" s="11" t="s">
        <v>1271</v>
      </c>
      <c r="C1315" s="42">
        <v>2529</v>
      </c>
      <c r="D1315" s="40">
        <f t="shared" si="58"/>
        <v>758.69999999999993</v>
      </c>
    </row>
    <row r="1316" spans="1:4" x14ac:dyDescent="0.2">
      <c r="A1316" s="11" t="s">
        <v>604</v>
      </c>
      <c r="B1316" s="11" t="s">
        <v>1348</v>
      </c>
      <c r="C1316" s="42">
        <v>9690</v>
      </c>
      <c r="D1316" s="40">
        <f>C1316*0.4</f>
        <v>3876</v>
      </c>
    </row>
    <row r="1317" spans="1:4" x14ac:dyDescent="0.2">
      <c r="A1317" s="11" t="s">
        <v>605</v>
      </c>
      <c r="B1317" s="11" t="s">
        <v>1348</v>
      </c>
      <c r="C1317" s="42">
        <v>12186</v>
      </c>
      <c r="D1317" s="40">
        <f>C1317*0.4</f>
        <v>4874.4000000000005</v>
      </c>
    </row>
    <row r="1318" spans="1:4" x14ac:dyDescent="0.2">
      <c r="A1318" s="11" t="s">
        <v>1654</v>
      </c>
      <c r="B1318" s="11" t="s">
        <v>1271</v>
      </c>
      <c r="C1318" s="42">
        <v>5247</v>
      </c>
      <c r="D1318" s="40">
        <f t="shared" si="58"/>
        <v>1574.1</v>
      </c>
    </row>
    <row r="1319" spans="1:4" x14ac:dyDescent="0.2">
      <c r="A1319" s="11" t="s">
        <v>606</v>
      </c>
      <c r="B1319" s="11" t="s">
        <v>1348</v>
      </c>
      <c r="C1319" s="42">
        <v>3521</v>
      </c>
      <c r="D1319" s="40">
        <f>C1319*0.4</f>
        <v>1408.4</v>
      </c>
    </row>
    <row r="1320" spans="1:4" x14ac:dyDescent="0.2">
      <c r="A1320" s="11" t="s">
        <v>607</v>
      </c>
      <c r="B1320" s="11" t="s">
        <v>1348</v>
      </c>
      <c r="C1320" s="42">
        <v>17721</v>
      </c>
      <c r="D1320" s="40">
        <f>C1320*0.4</f>
        <v>7088.4000000000005</v>
      </c>
    </row>
    <row r="1321" spans="1:4" x14ac:dyDescent="0.2">
      <c r="A1321" s="11" t="s">
        <v>608</v>
      </c>
      <c r="B1321" s="11" t="s">
        <v>1348</v>
      </c>
      <c r="C1321" s="42">
        <v>14300</v>
      </c>
      <c r="D1321" s="40">
        <f>C1321*0.4</f>
        <v>5720</v>
      </c>
    </row>
    <row r="1322" spans="1:4" x14ac:dyDescent="0.2">
      <c r="A1322" s="11" t="s">
        <v>1655</v>
      </c>
      <c r="B1322" s="11" t="s">
        <v>1271</v>
      </c>
      <c r="C1322" s="42">
        <v>1903</v>
      </c>
      <c r="D1322" s="40">
        <f t="shared" si="58"/>
        <v>570.9</v>
      </c>
    </row>
    <row r="1323" spans="1:4" x14ac:dyDescent="0.2">
      <c r="A1323" s="11" t="s">
        <v>609</v>
      </c>
      <c r="B1323" s="11" t="s">
        <v>1348</v>
      </c>
      <c r="C1323" s="42">
        <v>4040</v>
      </c>
      <c r="D1323" s="40">
        <f>C1323*0.4</f>
        <v>1616</v>
      </c>
    </row>
    <row r="1324" spans="1:4" x14ac:dyDescent="0.2">
      <c r="A1324" s="11"/>
      <c r="B1324" s="11"/>
      <c r="C1324" s="42"/>
      <c r="D1324" s="40"/>
    </row>
    <row r="1325" spans="1:4" x14ac:dyDescent="0.2">
      <c r="A1325" s="9" t="s">
        <v>2144</v>
      </c>
      <c r="B1325" s="9" t="s">
        <v>1630</v>
      </c>
      <c r="C1325" s="43" t="s">
        <v>1986</v>
      </c>
      <c r="D1325" s="39" t="s">
        <v>1987</v>
      </c>
    </row>
    <row r="1326" spans="1:4" x14ac:dyDescent="0.2">
      <c r="A1326" s="11" t="s">
        <v>598</v>
      </c>
      <c r="B1326" s="11" t="s">
        <v>1348</v>
      </c>
      <c r="C1326" s="42">
        <v>3703</v>
      </c>
      <c r="D1326" s="40">
        <f t="shared" si="58"/>
        <v>1110.8999999999999</v>
      </c>
    </row>
    <row r="1327" spans="1:4" x14ac:dyDescent="0.2">
      <c r="A1327" s="11" t="s">
        <v>601</v>
      </c>
      <c r="B1327" s="11" t="s">
        <v>1348</v>
      </c>
      <c r="C1327" s="42">
        <v>2828</v>
      </c>
      <c r="D1327" s="40">
        <f t="shared" si="58"/>
        <v>848.4</v>
      </c>
    </row>
    <row r="1328" spans="1:4" x14ac:dyDescent="0.2">
      <c r="A1328" s="11" t="s">
        <v>603</v>
      </c>
      <c r="B1328" s="11" t="s">
        <v>1348</v>
      </c>
      <c r="C1328" s="42">
        <v>2828</v>
      </c>
      <c r="D1328" s="40">
        <f t="shared" si="58"/>
        <v>848.4</v>
      </c>
    </row>
    <row r="1329" spans="1:4" x14ac:dyDescent="0.2">
      <c r="A1329" s="11"/>
      <c r="B1329" s="11"/>
      <c r="C1329" s="42"/>
      <c r="D1329" s="40"/>
    </row>
    <row r="1330" spans="1:4" x14ac:dyDescent="0.2">
      <c r="A1330" s="9" t="s">
        <v>2145</v>
      </c>
      <c r="B1330" s="9" t="s">
        <v>1630</v>
      </c>
      <c r="C1330" s="43" t="s">
        <v>1986</v>
      </c>
      <c r="D1330" s="39" t="s">
        <v>1987</v>
      </c>
    </row>
    <row r="1331" spans="1:4" x14ac:dyDescent="0.2">
      <c r="A1331" s="11" t="s">
        <v>602</v>
      </c>
      <c r="B1331" s="11" t="s">
        <v>1348</v>
      </c>
      <c r="C1331" s="42">
        <v>2905</v>
      </c>
      <c r="D1331" s="40">
        <f t="shared" si="58"/>
        <v>871.5</v>
      </c>
    </row>
    <row r="1332" spans="1:4" x14ac:dyDescent="0.2">
      <c r="A1332" s="11" t="s">
        <v>590</v>
      </c>
      <c r="B1332" s="11" t="s">
        <v>1348</v>
      </c>
      <c r="C1332" s="42">
        <v>6600</v>
      </c>
      <c r="D1332" s="40">
        <f t="shared" si="58"/>
        <v>1980</v>
      </c>
    </row>
    <row r="1334" spans="1:4" x14ac:dyDescent="0.2">
      <c r="A1334" s="53" t="s">
        <v>610</v>
      </c>
      <c r="B1334" s="53"/>
      <c r="C1334" s="53"/>
      <c r="D1334" s="53"/>
    </row>
    <row r="1335" spans="1:4" x14ac:dyDescent="0.2">
      <c r="A1335" s="9" t="s">
        <v>2146</v>
      </c>
      <c r="B1335" s="9" t="s">
        <v>1630</v>
      </c>
      <c r="C1335" s="42" t="s">
        <v>1986</v>
      </c>
      <c r="D1335" s="40" t="s">
        <v>1987</v>
      </c>
    </row>
    <row r="1336" spans="1:4" x14ac:dyDescent="0.2">
      <c r="A1336" s="11" t="s">
        <v>1658</v>
      </c>
      <c r="B1336" s="11" t="s">
        <v>1656</v>
      </c>
      <c r="C1336" s="42">
        <v>863</v>
      </c>
      <c r="D1336" s="40">
        <f>C1336*0.5</f>
        <v>431.5</v>
      </c>
    </row>
    <row r="1337" spans="1:4" x14ac:dyDescent="0.2">
      <c r="A1337" s="11" t="s">
        <v>1659</v>
      </c>
      <c r="B1337" s="11" t="s">
        <v>1260</v>
      </c>
      <c r="C1337" s="42">
        <v>1085</v>
      </c>
      <c r="D1337" s="40">
        <f t="shared" ref="D1337:D1357" si="59">C1337*0.5</f>
        <v>542.5</v>
      </c>
    </row>
    <row r="1338" spans="1:4" x14ac:dyDescent="0.2">
      <c r="A1338" s="11" t="s">
        <v>1660</v>
      </c>
      <c r="B1338" s="11" t="s">
        <v>1656</v>
      </c>
      <c r="C1338" s="42">
        <v>1070</v>
      </c>
      <c r="D1338" s="40">
        <f t="shared" si="59"/>
        <v>535</v>
      </c>
    </row>
    <row r="1339" spans="1:4" x14ac:dyDescent="0.2">
      <c r="A1339" s="11" t="s">
        <v>1661</v>
      </c>
      <c r="B1339" s="11" t="s">
        <v>1260</v>
      </c>
      <c r="C1339" s="42">
        <v>5734</v>
      </c>
      <c r="D1339" s="40">
        <f t="shared" si="59"/>
        <v>2867</v>
      </c>
    </row>
    <row r="1340" spans="1:4" x14ac:dyDescent="0.2">
      <c r="A1340" s="11" t="s">
        <v>611</v>
      </c>
      <c r="B1340" s="11" t="s">
        <v>1271</v>
      </c>
      <c r="C1340" s="42">
        <v>208</v>
      </c>
      <c r="D1340" s="40">
        <f t="shared" si="59"/>
        <v>104</v>
      </c>
    </row>
    <row r="1341" spans="1:4" x14ac:dyDescent="0.2">
      <c r="A1341" s="11" t="s">
        <v>1993</v>
      </c>
      <c r="B1341" s="11"/>
      <c r="C1341" s="42">
        <v>208</v>
      </c>
      <c r="D1341" s="40">
        <f t="shared" si="59"/>
        <v>104</v>
      </c>
    </row>
    <row r="1342" spans="1:4" x14ac:dyDescent="0.2">
      <c r="A1342" s="11" t="s">
        <v>612</v>
      </c>
      <c r="B1342" s="11"/>
      <c r="C1342" s="42">
        <v>281</v>
      </c>
      <c r="D1342" s="40">
        <f t="shared" si="59"/>
        <v>140.5</v>
      </c>
    </row>
    <row r="1343" spans="1:4" x14ac:dyDescent="0.2">
      <c r="A1343" s="11" t="s">
        <v>1662</v>
      </c>
      <c r="B1343" s="11" t="s">
        <v>1271</v>
      </c>
      <c r="C1343" s="42">
        <v>416</v>
      </c>
      <c r="D1343" s="40">
        <f t="shared" si="59"/>
        <v>208</v>
      </c>
    </row>
    <row r="1344" spans="1:4" x14ac:dyDescent="0.2">
      <c r="A1344" s="11" t="s">
        <v>1663</v>
      </c>
      <c r="B1344" s="11" t="s">
        <v>1271</v>
      </c>
      <c r="C1344" s="42">
        <v>610</v>
      </c>
      <c r="D1344" s="40">
        <f t="shared" si="59"/>
        <v>305</v>
      </c>
    </row>
    <row r="1345" spans="1:4" x14ac:dyDescent="0.2">
      <c r="A1345" s="11" t="s">
        <v>1664</v>
      </c>
      <c r="B1345" s="11" t="s">
        <v>1651</v>
      </c>
      <c r="C1345" s="42">
        <v>795</v>
      </c>
      <c r="D1345" s="40">
        <f t="shared" si="59"/>
        <v>397.5</v>
      </c>
    </row>
    <row r="1346" spans="1:4" x14ac:dyDescent="0.2">
      <c r="A1346" s="11" t="s">
        <v>1665</v>
      </c>
      <c r="B1346" s="11" t="s">
        <v>1271</v>
      </c>
      <c r="C1346" s="42">
        <v>705</v>
      </c>
      <c r="D1346" s="40">
        <f t="shared" si="59"/>
        <v>352.5</v>
      </c>
    </row>
    <row r="1347" spans="1:4" x14ac:dyDescent="0.2">
      <c r="A1347" s="11" t="s">
        <v>1666</v>
      </c>
      <c r="B1347" s="11" t="s">
        <v>1271</v>
      </c>
      <c r="C1347" s="42">
        <v>863</v>
      </c>
      <c r="D1347" s="40">
        <f t="shared" si="59"/>
        <v>431.5</v>
      </c>
    </row>
    <row r="1348" spans="1:4" x14ac:dyDescent="0.2">
      <c r="A1348" s="11" t="s">
        <v>1667</v>
      </c>
      <c r="B1348" s="11" t="s">
        <v>1271</v>
      </c>
      <c r="C1348" s="42">
        <v>770</v>
      </c>
      <c r="D1348" s="40">
        <f t="shared" si="59"/>
        <v>385</v>
      </c>
    </row>
    <row r="1349" spans="1:4" x14ac:dyDescent="0.2">
      <c r="A1349" s="11" t="s">
        <v>1668</v>
      </c>
      <c r="B1349" s="11" t="s">
        <v>1271</v>
      </c>
      <c r="C1349" s="42">
        <v>1779</v>
      </c>
      <c r="D1349" s="40">
        <f t="shared" si="59"/>
        <v>889.5</v>
      </c>
    </row>
    <row r="1350" spans="1:4" x14ac:dyDescent="0.2">
      <c r="A1350" s="11" t="s">
        <v>1669</v>
      </c>
      <c r="B1350" s="11" t="s">
        <v>1271</v>
      </c>
      <c r="C1350" s="42">
        <v>135</v>
      </c>
      <c r="D1350" s="40">
        <f t="shared" si="59"/>
        <v>67.5</v>
      </c>
    </row>
    <row r="1351" spans="1:4" x14ac:dyDescent="0.2">
      <c r="A1351" s="11" t="s">
        <v>1671</v>
      </c>
      <c r="B1351" s="11" t="s">
        <v>1260</v>
      </c>
      <c r="C1351" s="42">
        <v>2785</v>
      </c>
      <c r="D1351" s="40">
        <f t="shared" si="59"/>
        <v>1392.5</v>
      </c>
    </row>
    <row r="1352" spans="1:4" x14ac:dyDescent="0.2">
      <c r="A1352" s="11" t="s">
        <v>1672</v>
      </c>
      <c r="B1352" s="11" t="s">
        <v>1260</v>
      </c>
      <c r="C1352" s="42">
        <v>445</v>
      </c>
      <c r="D1352" s="40">
        <f t="shared" si="59"/>
        <v>222.5</v>
      </c>
    </row>
    <row r="1353" spans="1:4" x14ac:dyDescent="0.2">
      <c r="A1353" s="11" t="s">
        <v>1673</v>
      </c>
      <c r="B1353" s="11" t="s">
        <v>1656</v>
      </c>
      <c r="C1353" s="42">
        <v>194</v>
      </c>
      <c r="D1353" s="40">
        <f t="shared" si="59"/>
        <v>97</v>
      </c>
    </row>
    <row r="1354" spans="1:4" x14ac:dyDescent="0.2">
      <c r="A1354" s="11" t="s">
        <v>1673</v>
      </c>
      <c r="B1354" s="11" t="s">
        <v>1657</v>
      </c>
      <c r="C1354" s="42">
        <v>194</v>
      </c>
      <c r="D1354" s="40">
        <f t="shared" si="59"/>
        <v>97</v>
      </c>
    </row>
    <row r="1355" spans="1:4" x14ac:dyDescent="0.2">
      <c r="A1355" s="11" t="s">
        <v>1674</v>
      </c>
      <c r="B1355" s="11" t="s">
        <v>1271</v>
      </c>
      <c r="C1355" s="42">
        <v>228</v>
      </c>
      <c r="D1355" s="40">
        <f t="shared" si="59"/>
        <v>114</v>
      </c>
    </row>
    <row r="1356" spans="1:4" x14ac:dyDescent="0.2">
      <c r="A1356" s="11" t="s">
        <v>1675</v>
      </c>
      <c r="B1356" s="11" t="s">
        <v>1271</v>
      </c>
      <c r="C1356" s="42">
        <v>353</v>
      </c>
      <c r="D1356" s="40">
        <f t="shared" si="59"/>
        <v>176.5</v>
      </c>
    </row>
    <row r="1357" spans="1:4" x14ac:dyDescent="0.2">
      <c r="A1357" s="11" t="s">
        <v>1676</v>
      </c>
      <c r="B1357" s="11" t="s">
        <v>1260</v>
      </c>
      <c r="C1357" s="42">
        <v>562</v>
      </c>
      <c r="D1357" s="40">
        <f t="shared" si="59"/>
        <v>281</v>
      </c>
    </row>
    <row r="1358" spans="1:4" x14ac:dyDescent="0.2">
      <c r="A1358" s="36"/>
      <c r="B1358" s="36"/>
      <c r="C1358" s="46"/>
      <c r="D1358" s="47"/>
    </row>
    <row r="1359" spans="1:4" s="46" customFormat="1" x14ac:dyDescent="0.2">
      <c r="A1359" s="51" t="s">
        <v>4</v>
      </c>
      <c r="B1359" s="51"/>
      <c r="C1359" s="51"/>
      <c r="D1359" s="51"/>
    </row>
    <row r="1360" spans="1:4" x14ac:dyDescent="0.2">
      <c r="A1360" s="9" t="s">
        <v>2105</v>
      </c>
      <c r="B1360" s="9" t="s">
        <v>1257</v>
      </c>
      <c r="C1360" s="43" t="s">
        <v>1986</v>
      </c>
      <c r="D1360" s="39" t="s">
        <v>1987</v>
      </c>
    </row>
    <row r="1361" spans="1:4" x14ac:dyDescent="0.2">
      <c r="A1361" s="11" t="s">
        <v>1244</v>
      </c>
      <c r="B1361" s="11" t="s">
        <v>1258</v>
      </c>
      <c r="C1361" s="42">
        <v>1254</v>
      </c>
      <c r="D1361" s="40">
        <f t="shared" ref="D1361:D1400" si="60">C1361*0.4</f>
        <v>501.6</v>
      </c>
    </row>
    <row r="1362" spans="1:4" x14ac:dyDescent="0.2">
      <c r="A1362" s="11" t="s">
        <v>31</v>
      </c>
      <c r="B1362" s="11" t="s">
        <v>1258</v>
      </c>
      <c r="C1362" s="42">
        <v>711</v>
      </c>
      <c r="D1362" s="40">
        <f t="shared" si="60"/>
        <v>284.40000000000003</v>
      </c>
    </row>
    <row r="1363" spans="1:4" x14ac:dyDescent="0.2">
      <c r="A1363" s="11" t="s">
        <v>32</v>
      </c>
      <c r="B1363" s="11" t="s">
        <v>1258</v>
      </c>
      <c r="C1363" s="42">
        <v>723</v>
      </c>
      <c r="D1363" s="40">
        <f t="shared" si="60"/>
        <v>289.2</v>
      </c>
    </row>
    <row r="1364" spans="1:4" x14ac:dyDescent="0.2">
      <c r="A1364" s="11" t="s">
        <v>35</v>
      </c>
      <c r="B1364" s="11" t="s">
        <v>1258</v>
      </c>
      <c r="C1364" s="42">
        <v>783</v>
      </c>
      <c r="D1364" s="40">
        <f t="shared" si="60"/>
        <v>313.20000000000005</v>
      </c>
    </row>
    <row r="1365" spans="1:4" x14ac:dyDescent="0.2">
      <c r="A1365" s="11" t="s">
        <v>1238</v>
      </c>
      <c r="B1365" s="11" t="s">
        <v>1258</v>
      </c>
      <c r="C1365" s="42">
        <v>918</v>
      </c>
      <c r="D1365" s="40">
        <f t="shared" si="60"/>
        <v>367.20000000000005</v>
      </c>
    </row>
    <row r="1366" spans="1:4" x14ac:dyDescent="0.2">
      <c r="A1366" s="4"/>
      <c r="B1366" s="4"/>
    </row>
    <row r="1367" spans="1:4" x14ac:dyDescent="0.2">
      <c r="A1367" s="9" t="s">
        <v>2109</v>
      </c>
      <c r="B1367" s="9" t="s">
        <v>1257</v>
      </c>
      <c r="C1367" s="43" t="s">
        <v>1986</v>
      </c>
      <c r="D1367" s="39" t="s">
        <v>1987</v>
      </c>
    </row>
    <row r="1368" spans="1:4" x14ac:dyDescent="0.2">
      <c r="A1368" s="11" t="s">
        <v>6</v>
      </c>
      <c r="B1368" s="11" t="s">
        <v>1258</v>
      </c>
      <c r="C1368" s="42">
        <v>1783</v>
      </c>
      <c r="D1368" s="40">
        <f>C1368*0.4</f>
        <v>713.2</v>
      </c>
    </row>
    <row r="1369" spans="1:4" x14ac:dyDescent="0.2">
      <c r="A1369" s="11" t="s">
        <v>9</v>
      </c>
      <c r="B1369" s="11" t="s">
        <v>1258</v>
      </c>
      <c r="C1369" s="42">
        <v>2423</v>
      </c>
      <c r="D1369" s="40">
        <f t="shared" ref="D1369:D1374" si="61">C1369*0.4</f>
        <v>969.2</v>
      </c>
    </row>
    <row r="1370" spans="1:4" x14ac:dyDescent="0.2">
      <c r="A1370" s="11" t="s">
        <v>14</v>
      </c>
      <c r="B1370" s="11" t="s">
        <v>1258</v>
      </c>
      <c r="C1370" s="42">
        <v>2995</v>
      </c>
      <c r="D1370" s="40">
        <f t="shared" si="61"/>
        <v>1198</v>
      </c>
    </row>
    <row r="1371" spans="1:4" x14ac:dyDescent="0.2">
      <c r="A1371" s="11" t="s">
        <v>20</v>
      </c>
      <c r="B1371" s="11" t="s">
        <v>1258</v>
      </c>
      <c r="C1371" s="42">
        <v>4147</v>
      </c>
      <c r="D1371" s="40">
        <f t="shared" si="61"/>
        <v>1658.8000000000002</v>
      </c>
    </row>
    <row r="1372" spans="1:4" x14ac:dyDescent="0.2">
      <c r="A1372" s="11" t="s">
        <v>21</v>
      </c>
      <c r="B1372" s="11" t="s">
        <v>1258</v>
      </c>
      <c r="C1372" s="42">
        <v>4345</v>
      </c>
      <c r="D1372" s="40">
        <f t="shared" si="61"/>
        <v>1738</v>
      </c>
    </row>
    <row r="1373" spans="1:4" x14ac:dyDescent="0.2">
      <c r="A1373" s="11" t="s">
        <v>24</v>
      </c>
      <c r="B1373" s="11" t="s">
        <v>1258</v>
      </c>
      <c r="C1373" s="42">
        <v>4991</v>
      </c>
      <c r="D1373" s="40">
        <f t="shared" si="61"/>
        <v>1996.4</v>
      </c>
    </row>
    <row r="1374" spans="1:4" x14ac:dyDescent="0.2">
      <c r="A1374" s="11" t="s">
        <v>27</v>
      </c>
      <c r="B1374" s="11" t="s">
        <v>1258</v>
      </c>
      <c r="C1374" s="42">
        <v>6333</v>
      </c>
      <c r="D1374" s="40">
        <f t="shared" si="61"/>
        <v>2533.2000000000003</v>
      </c>
    </row>
    <row r="1375" spans="1:4" x14ac:dyDescent="0.2">
      <c r="A1375" s="4"/>
      <c r="B1375" s="4"/>
    </row>
    <row r="1376" spans="1:4" x14ac:dyDescent="0.2">
      <c r="A1376" s="9" t="s">
        <v>2107</v>
      </c>
      <c r="B1376" s="9" t="s">
        <v>1257</v>
      </c>
      <c r="C1376" s="43" t="s">
        <v>1986</v>
      </c>
      <c r="D1376" s="39" t="s">
        <v>1987</v>
      </c>
    </row>
    <row r="1377" spans="1:4" x14ac:dyDescent="0.2">
      <c r="A1377" s="11" t="s">
        <v>1234</v>
      </c>
      <c r="B1377" s="11" t="s">
        <v>1258</v>
      </c>
      <c r="C1377" s="42">
        <v>2160</v>
      </c>
      <c r="D1377" s="40">
        <f>C1377*0.4</f>
        <v>864</v>
      </c>
    </row>
    <row r="1378" spans="1:4" x14ac:dyDescent="0.2">
      <c r="A1378" s="11" t="s">
        <v>18</v>
      </c>
      <c r="B1378" s="11" t="s">
        <v>1258</v>
      </c>
      <c r="C1378" s="42">
        <v>3076</v>
      </c>
      <c r="D1378" s="40">
        <f>C1378*0.4</f>
        <v>1230.4000000000001</v>
      </c>
    </row>
    <row r="1379" spans="1:4" x14ac:dyDescent="0.2">
      <c r="A1379" s="11" t="s">
        <v>1240</v>
      </c>
      <c r="B1379" s="11" t="s">
        <v>1258</v>
      </c>
      <c r="C1379" s="42">
        <v>2006</v>
      </c>
      <c r="D1379" s="40">
        <f>C1379*0.4</f>
        <v>802.40000000000009</v>
      </c>
    </row>
    <row r="1380" spans="1:4" x14ac:dyDescent="0.2">
      <c r="A1380" s="11" t="s">
        <v>1242</v>
      </c>
      <c r="B1380" s="11" t="s">
        <v>1258</v>
      </c>
      <c r="C1380" s="42">
        <v>2995</v>
      </c>
      <c r="D1380" s="40">
        <f>C1380*0.4</f>
        <v>1198</v>
      </c>
    </row>
    <row r="1381" spans="1:4" x14ac:dyDescent="0.2">
      <c r="A1381" s="4"/>
      <c r="B1381" s="4"/>
    </row>
    <row r="1382" spans="1:4" x14ac:dyDescent="0.2">
      <c r="A1382" s="9" t="s">
        <v>2106</v>
      </c>
      <c r="B1382" s="9" t="s">
        <v>1257</v>
      </c>
      <c r="C1382" s="43" t="s">
        <v>1986</v>
      </c>
      <c r="D1382" s="39" t="s">
        <v>1987</v>
      </c>
    </row>
    <row r="1383" spans="1:4" x14ac:dyDescent="0.2">
      <c r="A1383" s="11" t="s">
        <v>1233</v>
      </c>
      <c r="B1383" s="11" t="s">
        <v>1258</v>
      </c>
      <c r="C1383" s="42">
        <v>2267</v>
      </c>
      <c r="D1383" s="40">
        <f t="shared" si="60"/>
        <v>906.80000000000007</v>
      </c>
    </row>
    <row r="1384" spans="1:4" x14ac:dyDescent="0.2">
      <c r="A1384" s="11" t="s">
        <v>12</v>
      </c>
      <c r="B1384" s="11" t="s">
        <v>1258</v>
      </c>
      <c r="C1384" s="42">
        <v>2397</v>
      </c>
      <c r="D1384" s="40">
        <f t="shared" si="60"/>
        <v>958.80000000000007</v>
      </c>
    </row>
    <row r="1385" spans="1:4" x14ac:dyDescent="0.2">
      <c r="A1385" s="11" t="s">
        <v>15</v>
      </c>
      <c r="B1385" s="11" t="s">
        <v>1258</v>
      </c>
      <c r="C1385" s="42">
        <v>2795</v>
      </c>
      <c r="D1385" s="40">
        <f t="shared" si="60"/>
        <v>1118</v>
      </c>
    </row>
    <row r="1386" spans="1:4" x14ac:dyDescent="0.2">
      <c r="A1386" s="11" t="s">
        <v>17</v>
      </c>
      <c r="B1386" s="11" t="s">
        <v>1258</v>
      </c>
      <c r="C1386" s="42">
        <v>2795</v>
      </c>
      <c r="D1386" s="40">
        <f t="shared" si="60"/>
        <v>1118</v>
      </c>
    </row>
    <row r="1387" spans="1:4" x14ac:dyDescent="0.2">
      <c r="A1387" s="11" t="s">
        <v>1232</v>
      </c>
      <c r="B1387" s="11" t="s">
        <v>1258</v>
      </c>
      <c r="C1387" s="42">
        <v>2795</v>
      </c>
      <c r="D1387" s="40">
        <f t="shared" si="60"/>
        <v>1118</v>
      </c>
    </row>
    <row r="1388" spans="1:4" x14ac:dyDescent="0.2">
      <c r="A1388" s="11" t="s">
        <v>1239</v>
      </c>
      <c r="B1388" s="11" t="s">
        <v>1258</v>
      </c>
      <c r="C1388" s="42">
        <v>2131</v>
      </c>
      <c r="D1388" s="40">
        <f t="shared" si="60"/>
        <v>852.40000000000009</v>
      </c>
    </row>
    <row r="1389" spans="1:4" x14ac:dyDescent="0.2">
      <c r="A1389" s="11" t="s">
        <v>1241</v>
      </c>
      <c r="B1389" s="11" t="s">
        <v>1258</v>
      </c>
      <c r="C1389" s="42">
        <v>2397</v>
      </c>
      <c r="D1389" s="40">
        <f t="shared" si="60"/>
        <v>958.80000000000007</v>
      </c>
    </row>
    <row r="1390" spans="1:4" x14ac:dyDescent="0.2">
      <c r="A1390" s="11" t="s">
        <v>36</v>
      </c>
      <c r="B1390" s="11" t="s">
        <v>1258</v>
      </c>
      <c r="C1390" s="42">
        <v>2126</v>
      </c>
      <c r="D1390" s="40">
        <f t="shared" si="60"/>
        <v>850.40000000000009</v>
      </c>
    </row>
    <row r="1391" spans="1:4" x14ac:dyDescent="0.2">
      <c r="A1391" s="4"/>
      <c r="B1391" s="4"/>
    </row>
    <row r="1392" spans="1:4" x14ac:dyDescent="0.2">
      <c r="A1392" s="9" t="s">
        <v>2108</v>
      </c>
      <c r="B1392" s="9" t="s">
        <v>1257</v>
      </c>
      <c r="C1392" s="43" t="s">
        <v>1986</v>
      </c>
      <c r="D1392" s="39" t="s">
        <v>1987</v>
      </c>
    </row>
    <row r="1393" spans="1:4" x14ac:dyDescent="0.2">
      <c r="A1393" s="11" t="s">
        <v>8</v>
      </c>
      <c r="B1393" s="11" t="s">
        <v>1258</v>
      </c>
      <c r="C1393" s="42">
        <v>2795</v>
      </c>
      <c r="D1393" s="40">
        <f>C1393*0.4</f>
        <v>1118</v>
      </c>
    </row>
    <row r="1394" spans="1:4" x14ac:dyDescent="0.2">
      <c r="A1394" s="11" t="s">
        <v>13</v>
      </c>
      <c r="B1394" s="11" t="s">
        <v>1258</v>
      </c>
      <c r="C1394" s="42">
        <v>2911</v>
      </c>
      <c r="D1394" s="40">
        <f>C1394*0.4</f>
        <v>1164.4000000000001</v>
      </c>
    </row>
    <row r="1395" spans="1:4" x14ac:dyDescent="0.2">
      <c r="A1395" s="11" t="s">
        <v>26</v>
      </c>
      <c r="B1395" s="11" t="s">
        <v>1258</v>
      </c>
      <c r="C1395" s="42">
        <v>3234</v>
      </c>
      <c r="D1395" s="40">
        <f>C1395*0.4</f>
        <v>1293.6000000000001</v>
      </c>
    </row>
    <row r="1396" spans="1:4" x14ac:dyDescent="0.2">
      <c r="A1396" s="11" t="s">
        <v>29</v>
      </c>
      <c r="B1396" s="11" t="s">
        <v>1258</v>
      </c>
      <c r="C1396" s="42">
        <v>5354</v>
      </c>
      <c r="D1396" s="40">
        <f>C1396*0.4</f>
        <v>2141.6</v>
      </c>
    </row>
    <row r="1397" spans="1:4" x14ac:dyDescent="0.2">
      <c r="A1397" s="4"/>
      <c r="B1397" s="4"/>
    </row>
    <row r="1398" spans="1:4" x14ac:dyDescent="0.2">
      <c r="A1398" s="9" t="s">
        <v>2110</v>
      </c>
      <c r="B1398" s="9" t="s">
        <v>1257</v>
      </c>
      <c r="C1398" s="43" t="s">
        <v>1986</v>
      </c>
      <c r="D1398" s="39" t="s">
        <v>1987</v>
      </c>
    </row>
    <row r="1399" spans="1:4" x14ac:dyDescent="0.2">
      <c r="A1399" s="11" t="s">
        <v>33</v>
      </c>
      <c r="B1399" s="11" t="s">
        <v>1258</v>
      </c>
      <c r="C1399" s="42">
        <v>3120</v>
      </c>
      <c r="D1399" s="40">
        <f t="shared" si="60"/>
        <v>1248</v>
      </c>
    </row>
    <row r="1400" spans="1:4" x14ac:dyDescent="0.2">
      <c r="A1400" s="11" t="s">
        <v>37</v>
      </c>
      <c r="B1400" s="11" t="s">
        <v>1258</v>
      </c>
      <c r="C1400" s="42">
        <v>2906</v>
      </c>
      <c r="D1400" s="40">
        <f t="shared" si="60"/>
        <v>1162.4000000000001</v>
      </c>
    </row>
    <row r="1402" spans="1:4" x14ac:dyDescent="0.2">
      <c r="A1402" s="9" t="s">
        <v>2104</v>
      </c>
      <c r="B1402" s="9" t="s">
        <v>1257</v>
      </c>
      <c r="C1402" s="43" t="s">
        <v>1986</v>
      </c>
      <c r="D1402" s="39" t="s">
        <v>1987</v>
      </c>
    </row>
    <row r="1403" spans="1:4" x14ac:dyDescent="0.2">
      <c r="A1403" s="11" t="s">
        <v>1235</v>
      </c>
      <c r="B1403" s="11" t="s">
        <v>1258</v>
      </c>
      <c r="C1403" s="42">
        <v>3345</v>
      </c>
      <c r="D1403" s="40">
        <f t="shared" ref="D1403:D1421" si="62">C1403*0.4</f>
        <v>1338</v>
      </c>
    </row>
    <row r="1404" spans="1:4" x14ac:dyDescent="0.2">
      <c r="A1404" s="11" t="s">
        <v>5</v>
      </c>
      <c r="B1404" s="11" t="s">
        <v>1258</v>
      </c>
      <c r="C1404" s="42">
        <v>3345</v>
      </c>
      <c r="D1404" s="40">
        <f t="shared" si="62"/>
        <v>1338</v>
      </c>
    </row>
    <row r="1405" spans="1:4" x14ac:dyDescent="0.2">
      <c r="A1405" s="11" t="s">
        <v>1236</v>
      </c>
      <c r="B1405" s="11" t="s">
        <v>1258</v>
      </c>
      <c r="C1405" s="42">
        <v>3685</v>
      </c>
      <c r="D1405" s="40">
        <f t="shared" si="62"/>
        <v>1474</v>
      </c>
    </row>
    <row r="1406" spans="1:4" x14ac:dyDescent="0.2">
      <c r="A1406" s="11" t="s">
        <v>495</v>
      </c>
      <c r="B1406" s="11" t="s">
        <v>1348</v>
      </c>
      <c r="C1406" s="42">
        <v>3685</v>
      </c>
      <c r="D1406" s="40">
        <f t="shared" si="62"/>
        <v>1474</v>
      </c>
    </row>
    <row r="1407" spans="1:4" x14ac:dyDescent="0.2">
      <c r="A1407" s="11" t="s">
        <v>7</v>
      </c>
      <c r="B1407" s="11" t="s">
        <v>1258</v>
      </c>
      <c r="C1407" s="42">
        <v>3685</v>
      </c>
      <c r="D1407" s="40">
        <f t="shared" si="62"/>
        <v>1474</v>
      </c>
    </row>
    <row r="1408" spans="1:4" x14ac:dyDescent="0.2">
      <c r="A1408" s="11" t="s">
        <v>10</v>
      </c>
      <c r="B1408" s="11" t="s">
        <v>1258</v>
      </c>
      <c r="C1408" s="42">
        <v>3868</v>
      </c>
      <c r="D1408" s="40">
        <f t="shared" si="62"/>
        <v>1547.2</v>
      </c>
    </row>
    <row r="1409" spans="1:4" x14ac:dyDescent="0.2">
      <c r="A1409" s="11" t="s">
        <v>1243</v>
      </c>
      <c r="B1409" s="11" t="s">
        <v>1258</v>
      </c>
      <c r="C1409" s="42">
        <v>3868</v>
      </c>
      <c r="D1409" s="40">
        <f t="shared" si="62"/>
        <v>1547.2</v>
      </c>
    </row>
    <row r="1410" spans="1:4" x14ac:dyDescent="0.2">
      <c r="A1410" s="11" t="s">
        <v>11</v>
      </c>
      <c r="B1410" s="11" t="s">
        <v>1258</v>
      </c>
      <c r="C1410" s="42">
        <v>3868</v>
      </c>
      <c r="D1410" s="40">
        <f t="shared" si="62"/>
        <v>1547.2</v>
      </c>
    </row>
    <row r="1411" spans="1:4" x14ac:dyDescent="0.2">
      <c r="A1411" s="11" t="s">
        <v>16</v>
      </c>
      <c r="B1411" s="11" t="s">
        <v>1258</v>
      </c>
      <c r="C1411" s="42">
        <v>4388</v>
      </c>
      <c r="D1411" s="40">
        <f t="shared" si="62"/>
        <v>1755.2</v>
      </c>
    </row>
    <row r="1412" spans="1:4" x14ac:dyDescent="0.2">
      <c r="A1412" s="11" t="s">
        <v>19</v>
      </c>
      <c r="B1412" s="11" t="s">
        <v>1258</v>
      </c>
      <c r="C1412" s="42">
        <v>4883</v>
      </c>
      <c r="D1412" s="40">
        <f t="shared" si="62"/>
        <v>1953.2</v>
      </c>
    </row>
    <row r="1413" spans="1:4" x14ac:dyDescent="0.2">
      <c r="A1413" s="11" t="s">
        <v>22</v>
      </c>
      <c r="B1413" s="11" t="s">
        <v>1258</v>
      </c>
      <c r="C1413" s="42">
        <v>4883</v>
      </c>
      <c r="D1413" s="40">
        <f t="shared" si="62"/>
        <v>1953.2</v>
      </c>
    </row>
    <row r="1414" spans="1:4" x14ac:dyDescent="0.2">
      <c r="A1414" s="11" t="s">
        <v>23</v>
      </c>
      <c r="B1414" s="11" t="s">
        <v>1258</v>
      </c>
      <c r="C1414" s="42">
        <v>6275</v>
      </c>
      <c r="D1414" s="40">
        <f t="shared" si="62"/>
        <v>2510</v>
      </c>
    </row>
    <row r="1415" spans="1:4" x14ac:dyDescent="0.2">
      <c r="A1415" s="11" t="s">
        <v>25</v>
      </c>
      <c r="B1415" s="11" t="s">
        <v>1258</v>
      </c>
      <c r="C1415" s="42">
        <v>6275</v>
      </c>
      <c r="D1415" s="40">
        <f t="shared" si="62"/>
        <v>2510</v>
      </c>
    </row>
    <row r="1416" spans="1:4" x14ac:dyDescent="0.2">
      <c r="A1416" s="11" t="s">
        <v>28</v>
      </c>
      <c r="B1416" s="11" t="s">
        <v>1258</v>
      </c>
      <c r="C1416" s="42">
        <v>6393</v>
      </c>
      <c r="D1416" s="40">
        <f t="shared" si="62"/>
        <v>2557.2000000000003</v>
      </c>
    </row>
    <row r="1417" spans="1:4" x14ac:dyDescent="0.2">
      <c r="A1417" s="11" t="s">
        <v>1231</v>
      </c>
      <c r="B1417" s="11" t="s">
        <v>1258</v>
      </c>
      <c r="C1417" s="42">
        <v>6446</v>
      </c>
      <c r="D1417" s="40">
        <f t="shared" si="62"/>
        <v>2578.4</v>
      </c>
    </row>
    <row r="1418" spans="1:4" x14ac:dyDescent="0.2">
      <c r="A1418" s="11" t="s">
        <v>30</v>
      </c>
      <c r="B1418" s="11" t="s">
        <v>1258</v>
      </c>
      <c r="C1418" s="42">
        <v>6446</v>
      </c>
      <c r="D1418" s="40">
        <f t="shared" si="62"/>
        <v>2578.4</v>
      </c>
    </row>
    <row r="1419" spans="1:4" x14ac:dyDescent="0.2">
      <c r="A1419" s="11" t="s">
        <v>34</v>
      </c>
      <c r="B1419" s="11" t="s">
        <v>1258</v>
      </c>
      <c r="C1419" s="42">
        <v>3120</v>
      </c>
      <c r="D1419" s="40">
        <f t="shared" si="62"/>
        <v>1248</v>
      </c>
    </row>
    <row r="1420" spans="1:4" x14ac:dyDescent="0.2">
      <c r="A1420" s="11" t="s">
        <v>541</v>
      </c>
      <c r="B1420" s="11" t="s">
        <v>1348</v>
      </c>
      <c r="C1420" s="42">
        <v>2906</v>
      </c>
      <c r="D1420" s="40">
        <f t="shared" si="62"/>
        <v>1162.4000000000001</v>
      </c>
    </row>
    <row r="1421" spans="1:4" x14ac:dyDescent="0.2">
      <c r="A1421" s="11" t="s">
        <v>1237</v>
      </c>
      <c r="B1421" s="11" t="s">
        <v>1258</v>
      </c>
      <c r="C1421" s="42">
        <v>3345</v>
      </c>
      <c r="D1421" s="40">
        <f t="shared" si="62"/>
        <v>1338</v>
      </c>
    </row>
    <row r="1422" spans="1:4" x14ac:dyDescent="0.2">
      <c r="A1422" s="32"/>
      <c r="B1422" s="32"/>
      <c r="C1422" s="44"/>
      <c r="D1422" s="45"/>
    </row>
    <row r="1423" spans="1:4" x14ac:dyDescent="0.2">
      <c r="A1423" s="53" t="s">
        <v>1089</v>
      </c>
      <c r="B1423" s="53"/>
      <c r="C1423" s="53"/>
      <c r="D1423" s="53"/>
    </row>
    <row r="1424" spans="1:4" x14ac:dyDescent="0.2">
      <c r="A1424" s="9" t="s">
        <v>2156</v>
      </c>
      <c r="B1424" s="9" t="s">
        <v>1630</v>
      </c>
      <c r="C1424" s="43" t="s">
        <v>1986</v>
      </c>
      <c r="D1424" s="39" t="s">
        <v>1987</v>
      </c>
    </row>
    <row r="1425" spans="1:4" x14ac:dyDescent="0.2">
      <c r="A1425" s="11" t="s">
        <v>1889</v>
      </c>
      <c r="B1425" s="11" t="s">
        <v>1885</v>
      </c>
      <c r="C1425" s="42">
        <v>1650</v>
      </c>
      <c r="D1425" s="40">
        <f>C1425*0.3</f>
        <v>495</v>
      </c>
    </row>
    <row r="1426" spans="1:4" x14ac:dyDescent="0.2">
      <c r="A1426" s="11" t="s">
        <v>1890</v>
      </c>
      <c r="B1426" s="11" t="s">
        <v>1884</v>
      </c>
      <c r="C1426" s="42">
        <v>2800</v>
      </c>
      <c r="D1426" s="40">
        <f>C1426/2</f>
        <v>1400</v>
      </c>
    </row>
    <row r="1427" spans="1:4" x14ac:dyDescent="0.2">
      <c r="A1427" s="11" t="s">
        <v>1891</v>
      </c>
      <c r="B1427" s="11" t="s">
        <v>1885</v>
      </c>
      <c r="C1427" s="42">
        <v>950</v>
      </c>
      <c r="D1427" s="40">
        <f>C1427*0.3</f>
        <v>285</v>
      </c>
    </row>
    <row r="1428" spans="1:4" x14ac:dyDescent="0.2">
      <c r="A1428" s="11" t="s">
        <v>1892</v>
      </c>
      <c r="B1428" s="11" t="s">
        <v>1885</v>
      </c>
      <c r="C1428" s="42">
        <v>950</v>
      </c>
      <c r="D1428" s="40">
        <f>C1428*0.3</f>
        <v>285</v>
      </c>
    </row>
    <row r="1429" spans="1:4" x14ac:dyDescent="0.2">
      <c r="A1429" s="11" t="s">
        <v>1893</v>
      </c>
      <c r="B1429" s="11" t="s">
        <v>1883</v>
      </c>
      <c r="C1429" s="42">
        <v>1719</v>
      </c>
      <c r="D1429" s="40">
        <f>C1429/2</f>
        <v>859.5</v>
      </c>
    </row>
    <row r="1430" spans="1:4" x14ac:dyDescent="0.2">
      <c r="A1430" s="11" t="s">
        <v>1894</v>
      </c>
      <c r="B1430" s="11" t="s">
        <v>1260</v>
      </c>
      <c r="C1430" s="42">
        <v>1240</v>
      </c>
      <c r="D1430" s="40">
        <f>C1430*0.35</f>
        <v>434</v>
      </c>
    </row>
    <row r="1431" spans="1:4" x14ac:dyDescent="0.2">
      <c r="A1431" s="11" t="s">
        <v>1895</v>
      </c>
      <c r="B1431" s="11" t="s">
        <v>1883</v>
      </c>
      <c r="C1431" s="42">
        <v>1251</v>
      </c>
      <c r="D1431" s="40">
        <f>C1431/2</f>
        <v>625.5</v>
      </c>
    </row>
    <row r="1432" spans="1:4" x14ac:dyDescent="0.2">
      <c r="A1432" s="11" t="s">
        <v>1896</v>
      </c>
      <c r="B1432" s="11" t="s">
        <v>1883</v>
      </c>
      <c r="C1432" s="42">
        <v>2057</v>
      </c>
      <c r="D1432" s="40">
        <f t="shared" ref="D1432:D1434" si="63">C1432/2</f>
        <v>1028.5</v>
      </c>
    </row>
    <row r="1433" spans="1:4" x14ac:dyDescent="0.2">
      <c r="A1433" s="11" t="s">
        <v>1897</v>
      </c>
      <c r="B1433" s="11" t="s">
        <v>1883</v>
      </c>
      <c r="C1433" s="42">
        <v>1967</v>
      </c>
      <c r="D1433" s="40">
        <f t="shared" si="63"/>
        <v>983.5</v>
      </c>
    </row>
    <row r="1434" spans="1:4" x14ac:dyDescent="0.2">
      <c r="A1434" s="11" t="s">
        <v>1898</v>
      </c>
      <c r="B1434" s="11" t="s">
        <v>1883</v>
      </c>
      <c r="C1434" s="42">
        <v>1967</v>
      </c>
      <c r="D1434" s="40">
        <f t="shared" si="63"/>
        <v>983.5</v>
      </c>
    </row>
    <row r="1435" spans="1:4" x14ac:dyDescent="0.2">
      <c r="A1435" s="11" t="s">
        <v>1899</v>
      </c>
      <c r="B1435" s="11" t="s">
        <v>1647</v>
      </c>
      <c r="C1435" s="42">
        <v>348</v>
      </c>
      <c r="D1435" s="40">
        <f>C1435/2</f>
        <v>174</v>
      </c>
    </row>
    <row r="1436" spans="1:4" x14ac:dyDescent="0.2">
      <c r="A1436" s="11" t="s">
        <v>1899</v>
      </c>
      <c r="B1436" s="11" t="s">
        <v>1883</v>
      </c>
      <c r="C1436" s="42">
        <v>157</v>
      </c>
      <c r="D1436" s="40">
        <f>C1436/2</f>
        <v>78.5</v>
      </c>
    </row>
    <row r="1437" spans="1:4" x14ac:dyDescent="0.2">
      <c r="A1437" s="11" t="s">
        <v>1900</v>
      </c>
      <c r="B1437" s="11" t="s">
        <v>1883</v>
      </c>
      <c r="C1437" s="42">
        <v>3083</v>
      </c>
      <c r="D1437" s="40">
        <f t="shared" ref="D1437:D1478" si="64">C1437/2</f>
        <v>1541.5</v>
      </c>
    </row>
    <row r="1438" spans="1:4" x14ac:dyDescent="0.2">
      <c r="A1438" s="11" t="s">
        <v>1901</v>
      </c>
      <c r="B1438" s="11" t="s">
        <v>1883</v>
      </c>
      <c r="C1438" s="42">
        <v>7124</v>
      </c>
      <c r="D1438" s="40">
        <f t="shared" si="64"/>
        <v>3562</v>
      </c>
    </row>
    <row r="1439" spans="1:4" x14ac:dyDescent="0.2">
      <c r="A1439" s="11" t="s">
        <v>1902</v>
      </c>
      <c r="B1439" s="11" t="s">
        <v>1883</v>
      </c>
      <c r="C1439" s="42">
        <v>708</v>
      </c>
      <c r="D1439" s="40">
        <f t="shared" si="64"/>
        <v>354</v>
      </c>
    </row>
    <row r="1440" spans="1:4" x14ac:dyDescent="0.2">
      <c r="A1440" s="11" t="s">
        <v>1903</v>
      </c>
      <c r="B1440" s="11" t="s">
        <v>1883</v>
      </c>
      <c r="C1440" s="42">
        <v>708</v>
      </c>
      <c r="D1440" s="40">
        <f t="shared" si="64"/>
        <v>354</v>
      </c>
    </row>
    <row r="1441" spans="1:4" x14ac:dyDescent="0.2">
      <c r="A1441" s="11" t="s">
        <v>1904</v>
      </c>
      <c r="B1441" s="11" t="s">
        <v>1883</v>
      </c>
      <c r="C1441" s="42">
        <v>386</v>
      </c>
      <c r="D1441" s="40">
        <f t="shared" si="64"/>
        <v>193</v>
      </c>
    </row>
    <row r="1442" spans="1:4" x14ac:dyDescent="0.2">
      <c r="A1442" s="11" t="s">
        <v>1905</v>
      </c>
      <c r="B1442" s="11" t="s">
        <v>1883</v>
      </c>
      <c r="C1442" s="42">
        <v>419</v>
      </c>
      <c r="D1442" s="40">
        <f t="shared" si="64"/>
        <v>209.5</v>
      </c>
    </row>
    <row r="1443" spans="1:4" x14ac:dyDescent="0.2">
      <c r="A1443" s="11" t="s">
        <v>1906</v>
      </c>
      <c r="B1443" s="11" t="s">
        <v>1647</v>
      </c>
      <c r="C1443" s="42">
        <v>2876</v>
      </c>
      <c r="D1443" s="40">
        <f t="shared" si="64"/>
        <v>1438</v>
      </c>
    </row>
    <row r="1444" spans="1:4" x14ac:dyDescent="0.2">
      <c r="A1444" s="11" t="s">
        <v>1907</v>
      </c>
      <c r="B1444" s="11" t="s">
        <v>1884</v>
      </c>
      <c r="C1444" s="42">
        <v>2550</v>
      </c>
      <c r="D1444" s="40">
        <f t="shared" si="64"/>
        <v>1275</v>
      </c>
    </row>
    <row r="1445" spans="1:4" x14ac:dyDescent="0.2">
      <c r="A1445" s="11" t="s">
        <v>1908</v>
      </c>
      <c r="B1445" s="11" t="s">
        <v>1883</v>
      </c>
      <c r="C1445" s="42">
        <v>726</v>
      </c>
      <c r="D1445" s="40">
        <f t="shared" si="64"/>
        <v>363</v>
      </c>
    </row>
    <row r="1446" spans="1:4" x14ac:dyDescent="0.2">
      <c r="A1446" s="11" t="s">
        <v>1909</v>
      </c>
      <c r="B1446" s="11" t="s">
        <v>1888</v>
      </c>
      <c r="C1446" s="42">
        <v>185</v>
      </c>
      <c r="D1446" s="40">
        <f>C1446*0.4</f>
        <v>74</v>
      </c>
    </row>
    <row r="1447" spans="1:4" x14ac:dyDescent="0.2">
      <c r="A1447" s="11" t="s">
        <v>1910</v>
      </c>
      <c r="B1447" s="11" t="s">
        <v>1883</v>
      </c>
      <c r="C1447" s="42">
        <v>778</v>
      </c>
      <c r="D1447" s="40">
        <f t="shared" si="64"/>
        <v>389</v>
      </c>
    </row>
    <row r="1448" spans="1:4" x14ac:dyDescent="0.2">
      <c r="A1448" s="11" t="s">
        <v>1911</v>
      </c>
      <c r="B1448" s="11" t="s">
        <v>1884</v>
      </c>
      <c r="C1448" s="42">
        <v>324</v>
      </c>
      <c r="D1448" s="40">
        <f t="shared" si="64"/>
        <v>162</v>
      </c>
    </row>
    <row r="1449" spans="1:4" x14ac:dyDescent="0.2">
      <c r="A1449" s="11" t="s">
        <v>1912</v>
      </c>
      <c r="B1449" s="11" t="s">
        <v>1647</v>
      </c>
      <c r="C1449" s="42">
        <v>1238</v>
      </c>
      <c r="D1449" s="40">
        <f t="shared" si="64"/>
        <v>619</v>
      </c>
    </row>
    <row r="1450" spans="1:4" x14ac:dyDescent="0.2">
      <c r="A1450" s="11" t="s">
        <v>1913</v>
      </c>
      <c r="B1450" s="11" t="s">
        <v>1883</v>
      </c>
      <c r="C1450" s="42">
        <v>1188</v>
      </c>
      <c r="D1450" s="40">
        <f t="shared" si="64"/>
        <v>594</v>
      </c>
    </row>
    <row r="1451" spans="1:4" x14ac:dyDescent="0.2">
      <c r="A1451" s="11" t="s">
        <v>1914</v>
      </c>
      <c r="B1451" s="11" t="s">
        <v>1888</v>
      </c>
      <c r="C1451" s="42">
        <v>1770</v>
      </c>
      <c r="D1451" s="40">
        <f>C1451*0.4</f>
        <v>708</v>
      </c>
    </row>
    <row r="1452" spans="1:4" x14ac:dyDescent="0.2">
      <c r="A1452" s="11" t="s">
        <v>1915</v>
      </c>
      <c r="B1452" s="11" t="s">
        <v>1884</v>
      </c>
      <c r="C1452" s="42">
        <v>420</v>
      </c>
      <c r="D1452" s="40">
        <f t="shared" si="64"/>
        <v>210</v>
      </c>
    </row>
    <row r="1453" spans="1:4" x14ac:dyDescent="0.2">
      <c r="A1453" s="11" t="s">
        <v>1916</v>
      </c>
      <c r="B1453" s="11" t="s">
        <v>1884</v>
      </c>
      <c r="C1453" s="42">
        <v>1050</v>
      </c>
      <c r="D1453" s="40">
        <f t="shared" si="64"/>
        <v>525</v>
      </c>
    </row>
    <row r="1454" spans="1:4" x14ac:dyDescent="0.2">
      <c r="A1454" s="11" t="s">
        <v>1917</v>
      </c>
      <c r="B1454" s="11" t="s">
        <v>1887</v>
      </c>
      <c r="C1454" s="42">
        <v>1770</v>
      </c>
      <c r="D1454" s="40">
        <f>C1454*0.4</f>
        <v>708</v>
      </c>
    </row>
    <row r="1455" spans="1:4" x14ac:dyDescent="0.2">
      <c r="A1455" s="11" t="s">
        <v>1920</v>
      </c>
      <c r="B1455" s="11" t="s">
        <v>1883</v>
      </c>
      <c r="C1455" s="42">
        <v>613</v>
      </c>
      <c r="D1455" s="40">
        <f t="shared" si="64"/>
        <v>306.5</v>
      </c>
    </row>
    <row r="1456" spans="1:4" x14ac:dyDescent="0.2">
      <c r="A1456" s="11" t="s">
        <v>1921</v>
      </c>
      <c r="B1456" s="11" t="s">
        <v>1886</v>
      </c>
      <c r="C1456" s="42">
        <v>494</v>
      </c>
      <c r="D1456" s="40">
        <f>C1456*0.4</f>
        <v>197.60000000000002</v>
      </c>
    </row>
    <row r="1457" spans="1:4" x14ac:dyDescent="0.2">
      <c r="A1457" s="11" t="s">
        <v>1091</v>
      </c>
      <c r="B1457" s="11" t="s">
        <v>1883</v>
      </c>
      <c r="C1457" s="42">
        <v>345</v>
      </c>
      <c r="D1457" s="40">
        <f t="shared" si="64"/>
        <v>172.5</v>
      </c>
    </row>
    <row r="1458" spans="1:4" x14ac:dyDescent="0.2">
      <c r="A1458" s="11" t="s">
        <v>1922</v>
      </c>
      <c r="B1458" s="11" t="s">
        <v>1883</v>
      </c>
      <c r="C1458" s="42">
        <v>498</v>
      </c>
      <c r="D1458" s="40">
        <f t="shared" si="64"/>
        <v>249</v>
      </c>
    </row>
    <row r="1459" spans="1:4" x14ac:dyDescent="0.2">
      <c r="A1459" s="11" t="s">
        <v>1923</v>
      </c>
      <c r="B1459" s="11" t="s">
        <v>1347</v>
      </c>
      <c r="C1459" s="42">
        <v>147</v>
      </c>
      <c r="D1459" s="40">
        <f t="shared" si="64"/>
        <v>73.5</v>
      </c>
    </row>
    <row r="1460" spans="1:4" x14ac:dyDescent="0.2">
      <c r="A1460" s="11" t="s">
        <v>1924</v>
      </c>
      <c r="B1460" s="11" t="s">
        <v>1885</v>
      </c>
      <c r="C1460" s="42">
        <v>1088</v>
      </c>
      <c r="D1460" s="40">
        <f>C1460*0.3</f>
        <v>326.39999999999998</v>
      </c>
    </row>
    <row r="1461" spans="1:4" x14ac:dyDescent="0.2">
      <c r="A1461" s="11" t="s">
        <v>1925</v>
      </c>
      <c r="B1461" s="11" t="s">
        <v>1885</v>
      </c>
      <c r="C1461" s="42">
        <v>1088</v>
      </c>
      <c r="D1461" s="40">
        <f>C1461*0.3</f>
        <v>326.39999999999998</v>
      </c>
    </row>
    <row r="1462" spans="1:4" x14ac:dyDescent="0.2">
      <c r="A1462" s="11" t="s">
        <v>1926</v>
      </c>
      <c r="B1462" s="11" t="s">
        <v>1883</v>
      </c>
      <c r="C1462" s="42">
        <v>386</v>
      </c>
      <c r="D1462" s="40">
        <f t="shared" si="64"/>
        <v>193</v>
      </c>
    </row>
    <row r="1463" spans="1:4" x14ac:dyDescent="0.2">
      <c r="A1463" s="11" t="s">
        <v>1927</v>
      </c>
      <c r="B1463" s="11" t="s">
        <v>1883</v>
      </c>
      <c r="C1463" s="42">
        <v>1091</v>
      </c>
      <c r="D1463" s="40">
        <f t="shared" si="64"/>
        <v>545.5</v>
      </c>
    </row>
    <row r="1464" spans="1:4" x14ac:dyDescent="0.2">
      <c r="A1464" s="11" t="s">
        <v>1929</v>
      </c>
      <c r="B1464" s="11" t="s">
        <v>1883</v>
      </c>
      <c r="C1464" s="42">
        <v>498</v>
      </c>
      <c r="D1464" s="40">
        <f t="shared" si="64"/>
        <v>249</v>
      </c>
    </row>
    <row r="1465" spans="1:4" x14ac:dyDescent="0.2">
      <c r="A1465" s="11" t="s">
        <v>1930</v>
      </c>
      <c r="B1465" s="11" t="s">
        <v>1884</v>
      </c>
      <c r="C1465" s="42">
        <v>76</v>
      </c>
      <c r="D1465" s="40">
        <f t="shared" si="64"/>
        <v>38</v>
      </c>
    </row>
    <row r="1466" spans="1:4" x14ac:dyDescent="0.2">
      <c r="A1466" s="11" t="s">
        <v>1931</v>
      </c>
      <c r="B1466" s="11" t="s">
        <v>1884</v>
      </c>
      <c r="C1466" s="42">
        <v>162</v>
      </c>
      <c r="D1466" s="40">
        <f t="shared" si="64"/>
        <v>81</v>
      </c>
    </row>
    <row r="1467" spans="1:4" x14ac:dyDescent="0.2">
      <c r="A1467" s="11" t="s">
        <v>1932</v>
      </c>
      <c r="B1467" s="11" t="s">
        <v>1884</v>
      </c>
      <c r="C1467" s="42">
        <v>182</v>
      </c>
      <c r="D1467" s="40">
        <f t="shared" si="64"/>
        <v>91</v>
      </c>
    </row>
    <row r="1468" spans="1:4" x14ac:dyDescent="0.2">
      <c r="A1468" s="11" t="s">
        <v>1933</v>
      </c>
      <c r="B1468" s="11" t="s">
        <v>1884</v>
      </c>
      <c r="C1468" s="42">
        <v>102</v>
      </c>
      <c r="D1468" s="40">
        <f t="shared" si="64"/>
        <v>51</v>
      </c>
    </row>
    <row r="1469" spans="1:4" x14ac:dyDescent="0.2">
      <c r="A1469" s="11" t="s">
        <v>1934</v>
      </c>
      <c r="B1469" s="11" t="s">
        <v>1884</v>
      </c>
      <c r="C1469" s="42">
        <v>76</v>
      </c>
      <c r="D1469" s="40">
        <f t="shared" si="64"/>
        <v>38</v>
      </c>
    </row>
    <row r="1470" spans="1:4" x14ac:dyDescent="0.2">
      <c r="A1470" s="11" t="s">
        <v>1935</v>
      </c>
      <c r="B1470" s="11" t="s">
        <v>1884</v>
      </c>
      <c r="C1470" s="42">
        <v>162</v>
      </c>
      <c r="D1470" s="40">
        <f t="shared" si="64"/>
        <v>81</v>
      </c>
    </row>
    <row r="1471" spans="1:4" x14ac:dyDescent="0.2">
      <c r="A1471" s="11" t="s">
        <v>1093</v>
      </c>
      <c r="B1471" s="11" t="s">
        <v>1884</v>
      </c>
      <c r="C1471" s="42">
        <v>54</v>
      </c>
      <c r="D1471" s="40">
        <f t="shared" si="64"/>
        <v>27</v>
      </c>
    </row>
    <row r="1472" spans="1:4" x14ac:dyDescent="0.2">
      <c r="A1472" s="11" t="s">
        <v>1094</v>
      </c>
      <c r="B1472" s="11" t="s">
        <v>1884</v>
      </c>
      <c r="C1472" s="42">
        <v>64</v>
      </c>
      <c r="D1472" s="40">
        <f t="shared" si="64"/>
        <v>32</v>
      </c>
    </row>
    <row r="1473" spans="1:4" x14ac:dyDescent="0.2">
      <c r="A1473" s="11" t="s">
        <v>1095</v>
      </c>
      <c r="B1473" s="11" t="s">
        <v>1884</v>
      </c>
      <c r="C1473" s="42">
        <v>64</v>
      </c>
      <c r="D1473" s="40">
        <f t="shared" si="64"/>
        <v>32</v>
      </c>
    </row>
    <row r="1474" spans="1:4" x14ac:dyDescent="0.2">
      <c r="A1474" s="11" t="s">
        <v>1096</v>
      </c>
      <c r="B1474" s="11" t="s">
        <v>1884</v>
      </c>
      <c r="C1474" s="42">
        <v>64</v>
      </c>
      <c r="D1474" s="40">
        <f t="shared" si="64"/>
        <v>32</v>
      </c>
    </row>
    <row r="1475" spans="1:4" x14ac:dyDescent="0.2">
      <c r="A1475" s="11" t="s">
        <v>1097</v>
      </c>
      <c r="B1475" s="11" t="s">
        <v>1884</v>
      </c>
      <c r="C1475" s="42">
        <v>64</v>
      </c>
      <c r="D1475" s="40">
        <f t="shared" si="64"/>
        <v>32</v>
      </c>
    </row>
    <row r="1476" spans="1:4" x14ac:dyDescent="0.2">
      <c r="A1476" s="11" t="s">
        <v>1098</v>
      </c>
      <c r="B1476" s="11" t="s">
        <v>1884</v>
      </c>
      <c r="C1476" s="42">
        <v>76</v>
      </c>
      <c r="D1476" s="40">
        <f t="shared" si="64"/>
        <v>38</v>
      </c>
    </row>
    <row r="1477" spans="1:4" x14ac:dyDescent="0.2">
      <c r="A1477" s="11" t="s">
        <v>1099</v>
      </c>
      <c r="B1477" s="11" t="s">
        <v>1884</v>
      </c>
      <c r="C1477" s="42">
        <v>126</v>
      </c>
      <c r="D1477" s="40">
        <f t="shared" si="64"/>
        <v>63</v>
      </c>
    </row>
    <row r="1478" spans="1:4" x14ac:dyDescent="0.2">
      <c r="A1478" s="11" t="s">
        <v>1100</v>
      </c>
      <c r="B1478" s="11" t="s">
        <v>1884</v>
      </c>
      <c r="C1478" s="42">
        <v>160</v>
      </c>
      <c r="D1478" s="40">
        <f t="shared" si="64"/>
        <v>80</v>
      </c>
    </row>
    <row r="1479" spans="1:4" x14ac:dyDescent="0.2">
      <c r="A1479" s="32"/>
      <c r="B1479" s="32"/>
      <c r="C1479" s="44"/>
      <c r="D1479" s="45"/>
    </row>
    <row r="1480" spans="1:4" x14ac:dyDescent="0.2">
      <c r="A1480" s="53" t="s">
        <v>1101</v>
      </c>
      <c r="B1480" s="53"/>
      <c r="C1480" s="53"/>
      <c r="D1480" s="53"/>
    </row>
    <row r="1481" spans="1:4" x14ac:dyDescent="0.2">
      <c r="A1481" s="9" t="s">
        <v>1101</v>
      </c>
      <c r="B1481" s="9" t="s">
        <v>1257</v>
      </c>
      <c r="C1481" s="43" t="s">
        <v>1986</v>
      </c>
      <c r="D1481" s="39" t="s">
        <v>1987</v>
      </c>
    </row>
    <row r="1482" spans="1:4" x14ac:dyDescent="0.2">
      <c r="A1482" s="11" t="s">
        <v>1102</v>
      </c>
      <c r="B1482" s="11" t="s">
        <v>1936</v>
      </c>
      <c r="C1482" s="42">
        <v>2300</v>
      </c>
      <c r="D1482" s="40">
        <f>C1482*0.6</f>
        <v>1380</v>
      </c>
    </row>
    <row r="1483" spans="1:4" x14ac:dyDescent="0.2">
      <c r="A1483" s="11" t="s">
        <v>1103</v>
      </c>
      <c r="B1483" s="11" t="s">
        <v>1936</v>
      </c>
      <c r="C1483" s="42">
        <v>2900</v>
      </c>
      <c r="D1483" s="40">
        <f t="shared" ref="D1483:D1500" si="65">C1483*0.6</f>
        <v>1740</v>
      </c>
    </row>
    <row r="1484" spans="1:4" x14ac:dyDescent="0.2">
      <c r="A1484" s="11" t="s">
        <v>1104</v>
      </c>
      <c r="B1484" s="11" t="s">
        <v>1936</v>
      </c>
      <c r="C1484" s="42">
        <v>3300</v>
      </c>
      <c r="D1484" s="40">
        <f t="shared" si="65"/>
        <v>1980</v>
      </c>
    </row>
    <row r="1485" spans="1:4" x14ac:dyDescent="0.2">
      <c r="A1485" s="11" t="s">
        <v>1105</v>
      </c>
      <c r="B1485" s="11" t="s">
        <v>1937</v>
      </c>
      <c r="C1485" s="42">
        <v>3600</v>
      </c>
      <c r="D1485" s="40">
        <f t="shared" si="65"/>
        <v>2160</v>
      </c>
    </row>
    <row r="1486" spans="1:4" x14ac:dyDescent="0.2">
      <c r="A1486" s="11" t="s">
        <v>1106</v>
      </c>
      <c r="B1486" s="11" t="s">
        <v>1937</v>
      </c>
      <c r="C1486" s="42">
        <v>3600</v>
      </c>
      <c r="D1486" s="40">
        <f t="shared" si="65"/>
        <v>2160</v>
      </c>
    </row>
    <row r="1487" spans="1:4" x14ac:dyDescent="0.2">
      <c r="A1487" s="11" t="s">
        <v>1107</v>
      </c>
      <c r="B1487" s="11" t="s">
        <v>1937</v>
      </c>
      <c r="C1487" s="42">
        <v>3600</v>
      </c>
      <c r="D1487" s="40">
        <f t="shared" si="65"/>
        <v>2160</v>
      </c>
    </row>
    <row r="1488" spans="1:4" x14ac:dyDescent="0.2">
      <c r="A1488" s="11" t="s">
        <v>1108</v>
      </c>
      <c r="B1488" s="11" t="s">
        <v>1937</v>
      </c>
      <c r="C1488" s="42">
        <v>3600</v>
      </c>
      <c r="D1488" s="40">
        <f t="shared" si="65"/>
        <v>2160</v>
      </c>
    </row>
    <row r="1489" spans="1:4" x14ac:dyDescent="0.2">
      <c r="A1489" s="11" t="s">
        <v>1109</v>
      </c>
      <c r="B1489" s="11" t="s">
        <v>1937</v>
      </c>
      <c r="C1489" s="42">
        <v>3600</v>
      </c>
      <c r="D1489" s="40">
        <f t="shared" si="65"/>
        <v>2160</v>
      </c>
    </row>
    <row r="1490" spans="1:4" x14ac:dyDescent="0.2">
      <c r="A1490" s="11" t="s">
        <v>1110</v>
      </c>
      <c r="B1490" s="11" t="s">
        <v>1937</v>
      </c>
      <c r="C1490" s="42">
        <v>3967</v>
      </c>
      <c r="D1490" s="40">
        <f t="shared" si="65"/>
        <v>2380.1999999999998</v>
      </c>
    </row>
    <row r="1491" spans="1:4" x14ac:dyDescent="0.2">
      <c r="A1491" s="11" t="s">
        <v>1111</v>
      </c>
      <c r="B1491" s="11" t="s">
        <v>1937</v>
      </c>
      <c r="C1491" s="42">
        <v>3967</v>
      </c>
      <c r="D1491" s="40">
        <f t="shared" si="65"/>
        <v>2380.1999999999998</v>
      </c>
    </row>
    <row r="1492" spans="1:4" x14ac:dyDescent="0.2">
      <c r="A1492" s="11" t="s">
        <v>1112</v>
      </c>
      <c r="B1492" s="11" t="s">
        <v>1937</v>
      </c>
      <c r="C1492" s="42">
        <v>3967</v>
      </c>
      <c r="D1492" s="40">
        <f t="shared" si="65"/>
        <v>2380.1999999999998</v>
      </c>
    </row>
    <row r="1493" spans="1:4" x14ac:dyDescent="0.2">
      <c r="A1493" s="11" t="s">
        <v>1113</v>
      </c>
      <c r="B1493" s="11" t="s">
        <v>1937</v>
      </c>
      <c r="C1493" s="42">
        <v>3967</v>
      </c>
      <c r="D1493" s="40">
        <f t="shared" si="65"/>
        <v>2380.1999999999998</v>
      </c>
    </row>
    <row r="1494" spans="1:4" x14ac:dyDescent="0.2">
      <c r="A1494" s="11" t="s">
        <v>1114</v>
      </c>
      <c r="B1494" s="11" t="s">
        <v>1937</v>
      </c>
      <c r="C1494" s="42">
        <v>3967</v>
      </c>
      <c r="D1494" s="40">
        <f t="shared" si="65"/>
        <v>2380.1999999999998</v>
      </c>
    </row>
    <row r="1495" spans="1:4" x14ac:dyDescent="0.2">
      <c r="A1495" s="11" t="s">
        <v>1115</v>
      </c>
      <c r="B1495" s="11" t="s">
        <v>1937</v>
      </c>
      <c r="C1495" s="42">
        <v>2972</v>
      </c>
      <c r="D1495" s="40">
        <f t="shared" si="65"/>
        <v>1783.2</v>
      </c>
    </row>
    <row r="1496" spans="1:4" x14ac:dyDescent="0.2">
      <c r="A1496" s="11" t="s">
        <v>1116</v>
      </c>
      <c r="B1496" s="11" t="s">
        <v>1937</v>
      </c>
      <c r="C1496" s="42">
        <v>3364</v>
      </c>
      <c r="D1496" s="40">
        <f t="shared" si="65"/>
        <v>2018.3999999999999</v>
      </c>
    </row>
    <row r="1497" spans="1:4" x14ac:dyDescent="0.2">
      <c r="A1497" s="11" t="s">
        <v>1117</v>
      </c>
      <c r="B1497" s="11" t="s">
        <v>1937</v>
      </c>
      <c r="C1497" s="42">
        <v>3364</v>
      </c>
      <c r="D1497" s="40">
        <f t="shared" si="65"/>
        <v>2018.3999999999999</v>
      </c>
    </row>
    <row r="1498" spans="1:4" x14ac:dyDescent="0.2">
      <c r="A1498" s="11" t="s">
        <v>1118</v>
      </c>
      <c r="B1498" s="11" t="s">
        <v>1937</v>
      </c>
      <c r="C1498" s="42">
        <v>3364</v>
      </c>
      <c r="D1498" s="40">
        <f t="shared" si="65"/>
        <v>2018.3999999999999</v>
      </c>
    </row>
    <row r="1499" spans="1:4" x14ac:dyDescent="0.2">
      <c r="A1499" s="11" t="s">
        <v>1119</v>
      </c>
      <c r="B1499" s="11" t="s">
        <v>1937</v>
      </c>
      <c r="C1499" s="42">
        <v>3364</v>
      </c>
      <c r="D1499" s="40">
        <f t="shared" si="65"/>
        <v>2018.3999999999999</v>
      </c>
    </row>
    <row r="1500" spans="1:4" x14ac:dyDescent="0.2">
      <c r="A1500" s="11" t="s">
        <v>1120</v>
      </c>
      <c r="B1500" s="11" t="s">
        <v>1937</v>
      </c>
      <c r="C1500" s="42">
        <v>3364</v>
      </c>
      <c r="D1500" s="40">
        <f t="shared" si="65"/>
        <v>2018.3999999999999</v>
      </c>
    </row>
    <row r="1502" spans="1:4" x14ac:dyDescent="0.2">
      <c r="A1502" s="42" t="s">
        <v>2163</v>
      </c>
      <c r="B1502" s="42" t="s">
        <v>1257</v>
      </c>
      <c r="C1502" s="42" t="s">
        <v>1986</v>
      </c>
      <c r="D1502" s="40" t="s">
        <v>2165</v>
      </c>
    </row>
    <row r="1503" spans="1:4" x14ac:dyDescent="0.2">
      <c r="A1503" s="42" t="s">
        <v>2166</v>
      </c>
      <c r="B1503" s="42" t="s">
        <v>2205</v>
      </c>
      <c r="C1503" s="42">
        <v>1591</v>
      </c>
      <c r="D1503" s="40">
        <v>480</v>
      </c>
    </row>
    <row r="1504" spans="1:4" x14ac:dyDescent="0.2">
      <c r="A1504" s="42" t="s">
        <v>2167</v>
      </c>
      <c r="B1504" s="42" t="s">
        <v>2205</v>
      </c>
      <c r="C1504" s="42">
        <v>1591</v>
      </c>
      <c r="D1504" s="40">
        <v>480</v>
      </c>
    </row>
    <row r="1505" spans="1:4" x14ac:dyDescent="0.2">
      <c r="A1505" s="42" t="s">
        <v>2168</v>
      </c>
      <c r="B1505" s="42" t="s">
        <v>2205</v>
      </c>
      <c r="C1505" s="42">
        <v>1795</v>
      </c>
      <c r="D1505" s="40">
        <v>540</v>
      </c>
    </row>
    <row r="1506" spans="1:4" x14ac:dyDescent="0.2">
      <c r="A1506" s="42" t="s">
        <v>2169</v>
      </c>
      <c r="B1506" s="42" t="s">
        <v>2205</v>
      </c>
      <c r="C1506" s="42">
        <v>2000</v>
      </c>
      <c r="D1506" s="40">
        <v>600</v>
      </c>
    </row>
    <row r="1507" spans="1:4" x14ac:dyDescent="0.2">
      <c r="A1507" s="42" t="s">
        <v>2170</v>
      </c>
      <c r="B1507" s="42" t="s">
        <v>2205</v>
      </c>
      <c r="C1507" s="42">
        <v>1374</v>
      </c>
      <c r="D1507" s="40">
        <v>420</v>
      </c>
    </row>
    <row r="1508" spans="1:4" x14ac:dyDescent="0.2">
      <c r="A1508" s="42" t="s">
        <v>2171</v>
      </c>
      <c r="B1508" s="42" t="s">
        <v>2205</v>
      </c>
      <c r="C1508" s="42">
        <v>2088</v>
      </c>
      <c r="D1508" s="40">
        <v>630</v>
      </c>
    </row>
    <row r="1509" spans="1:4" x14ac:dyDescent="0.2">
      <c r="A1509" s="42" t="s">
        <v>2172</v>
      </c>
      <c r="B1509" s="42" t="s">
        <v>2205</v>
      </c>
      <c r="C1509" s="42">
        <v>2088</v>
      </c>
      <c r="D1509" s="40">
        <v>630</v>
      </c>
    </row>
    <row r="1510" spans="1:4" x14ac:dyDescent="0.2">
      <c r="A1510" s="42" t="s">
        <v>2173</v>
      </c>
      <c r="B1510" s="42" t="s">
        <v>2205</v>
      </c>
      <c r="C1510" s="42">
        <v>1438</v>
      </c>
      <c r="D1510" s="40">
        <v>440</v>
      </c>
    </row>
    <row r="1511" spans="1:4" x14ac:dyDescent="0.2">
      <c r="A1511" s="42" t="s">
        <v>2174</v>
      </c>
      <c r="B1511" s="42" t="s">
        <v>2205</v>
      </c>
      <c r="C1511" s="42">
        <v>3385</v>
      </c>
      <c r="D1511" s="40">
        <v>1020</v>
      </c>
    </row>
    <row r="1512" spans="1:4" x14ac:dyDescent="0.2">
      <c r="A1512" s="42" t="s">
        <v>2175</v>
      </c>
      <c r="B1512" s="42" t="s">
        <v>2205</v>
      </c>
      <c r="C1512" s="42">
        <v>9760</v>
      </c>
      <c r="D1512" s="40">
        <v>2930</v>
      </c>
    </row>
    <row r="1513" spans="1:4" x14ac:dyDescent="0.2">
      <c r="A1513" s="42" t="s">
        <v>2176</v>
      </c>
      <c r="B1513" s="42" t="s">
        <v>2205</v>
      </c>
      <c r="C1513" s="42">
        <v>18960</v>
      </c>
      <c r="D1513" s="40">
        <v>5700</v>
      </c>
    </row>
    <row r="1515" spans="1:4" x14ac:dyDescent="0.2">
      <c r="A1515" s="42" t="s">
        <v>2177</v>
      </c>
      <c r="B1515" s="42"/>
      <c r="C1515" s="42" t="s">
        <v>1986</v>
      </c>
      <c r="D1515" s="40" t="s">
        <v>2165</v>
      </c>
    </row>
    <row r="1516" spans="1:4" x14ac:dyDescent="0.2">
      <c r="A1516" s="42" t="s">
        <v>2178</v>
      </c>
      <c r="B1516" s="42" t="s">
        <v>2205</v>
      </c>
      <c r="C1516" s="42">
        <v>1010</v>
      </c>
      <c r="D1516" s="40">
        <v>455</v>
      </c>
    </row>
    <row r="1517" spans="1:4" x14ac:dyDescent="0.2">
      <c r="A1517" s="42" t="s">
        <v>2179</v>
      </c>
      <c r="B1517" s="42" t="s">
        <v>2205</v>
      </c>
      <c r="C1517" s="42">
        <v>1744</v>
      </c>
      <c r="D1517" s="40">
        <v>785</v>
      </c>
    </row>
    <row r="1518" spans="1:4" x14ac:dyDescent="0.2">
      <c r="A1518" s="42" t="s">
        <v>2180</v>
      </c>
      <c r="B1518" s="42" t="s">
        <v>2205</v>
      </c>
      <c r="C1518" s="42">
        <v>2414</v>
      </c>
      <c r="D1518" s="40">
        <v>1090</v>
      </c>
    </row>
    <row r="1519" spans="1:4" x14ac:dyDescent="0.2">
      <c r="A1519" s="42" t="s">
        <v>2181</v>
      </c>
      <c r="B1519" s="42" t="s">
        <v>2205</v>
      </c>
      <c r="C1519" s="42">
        <v>2792</v>
      </c>
      <c r="D1519" s="40">
        <v>1260</v>
      </c>
    </row>
    <row r="1520" spans="1:4" x14ac:dyDescent="0.2">
      <c r="A1520" s="42" t="s">
        <v>2182</v>
      </c>
      <c r="B1520" s="42" t="s">
        <v>2205</v>
      </c>
      <c r="C1520" s="42">
        <v>5680</v>
      </c>
      <c r="D1520" s="40">
        <v>2560</v>
      </c>
    </row>
    <row r="1521" spans="1:4" x14ac:dyDescent="0.2">
      <c r="A1521" s="42" t="s">
        <v>2183</v>
      </c>
      <c r="B1521" s="42" t="s">
        <v>2205</v>
      </c>
      <c r="C1521" s="42">
        <v>9679</v>
      </c>
      <c r="D1521" s="40">
        <v>4360</v>
      </c>
    </row>
    <row r="1522" spans="1:4" x14ac:dyDescent="0.2">
      <c r="A1522" s="42" t="s">
        <v>2184</v>
      </c>
      <c r="B1522" s="42" t="s">
        <v>2205</v>
      </c>
      <c r="C1522" s="42">
        <v>17842</v>
      </c>
      <c r="D1522" s="40">
        <v>8030</v>
      </c>
    </row>
    <row r="1524" spans="1:4" x14ac:dyDescent="0.2">
      <c r="A1524" s="42" t="s">
        <v>2185</v>
      </c>
      <c r="B1524" s="42"/>
      <c r="C1524" s="42" t="s">
        <v>1986</v>
      </c>
      <c r="D1524" s="40" t="s">
        <v>2165</v>
      </c>
    </row>
    <row r="1525" spans="1:4" x14ac:dyDescent="0.2">
      <c r="A1525" s="42" t="s">
        <v>2186</v>
      </c>
      <c r="B1525" s="42" t="s">
        <v>2206</v>
      </c>
      <c r="C1525" s="42">
        <v>810</v>
      </c>
      <c r="D1525" s="40">
        <v>325</v>
      </c>
    </row>
    <row r="1526" spans="1:4" x14ac:dyDescent="0.2">
      <c r="A1526" s="42" t="s">
        <v>2187</v>
      </c>
      <c r="B1526" s="42" t="s">
        <v>1884</v>
      </c>
      <c r="C1526" s="42">
        <v>1800</v>
      </c>
      <c r="D1526" s="40">
        <v>720</v>
      </c>
    </row>
    <row r="1527" spans="1:4" x14ac:dyDescent="0.2">
      <c r="A1527" s="42" t="s">
        <v>2188</v>
      </c>
      <c r="B1527" s="42" t="s">
        <v>1884</v>
      </c>
      <c r="C1527" s="42">
        <v>2500</v>
      </c>
      <c r="D1527" s="40">
        <v>1000</v>
      </c>
    </row>
    <row r="1528" spans="1:4" x14ac:dyDescent="0.2">
      <c r="A1528" s="42" t="s">
        <v>2189</v>
      </c>
      <c r="B1528" s="42" t="s">
        <v>2206</v>
      </c>
      <c r="C1528" s="42">
        <v>7040</v>
      </c>
      <c r="D1528" s="40">
        <v>2800</v>
      </c>
    </row>
    <row r="1530" spans="1:4" x14ac:dyDescent="0.2">
      <c r="A1530" s="42" t="s">
        <v>2190</v>
      </c>
      <c r="B1530" s="42"/>
      <c r="C1530" s="42" t="s">
        <v>1986</v>
      </c>
      <c r="D1530" s="40" t="s">
        <v>2165</v>
      </c>
    </row>
    <row r="1531" spans="1:4" x14ac:dyDescent="0.2">
      <c r="A1531" s="42" t="s">
        <v>2191</v>
      </c>
      <c r="B1531" s="42" t="s">
        <v>2205</v>
      </c>
      <c r="C1531" s="42">
        <v>1314</v>
      </c>
      <c r="D1531" s="40">
        <v>400</v>
      </c>
    </row>
    <row r="1532" spans="1:4" x14ac:dyDescent="0.2">
      <c r="A1532" s="42" t="s">
        <v>2170</v>
      </c>
      <c r="B1532" s="42" t="s">
        <v>2205</v>
      </c>
      <c r="C1532" s="42">
        <v>1652</v>
      </c>
      <c r="D1532" s="40">
        <v>500</v>
      </c>
    </row>
    <row r="1533" spans="1:4" x14ac:dyDescent="0.2">
      <c r="A1533" s="42" t="s">
        <v>2171</v>
      </c>
      <c r="B1533" s="42" t="s">
        <v>2205</v>
      </c>
      <c r="C1533" s="42">
        <v>2551</v>
      </c>
      <c r="D1533" s="40">
        <v>770</v>
      </c>
    </row>
    <row r="1534" spans="1:4" x14ac:dyDescent="0.2">
      <c r="A1534" s="42" t="s">
        <v>2173</v>
      </c>
      <c r="B1534" s="42" t="s">
        <v>2205</v>
      </c>
      <c r="C1534" s="42">
        <v>1727</v>
      </c>
      <c r="D1534" s="40">
        <v>520</v>
      </c>
    </row>
    <row r="1535" spans="1:4" x14ac:dyDescent="0.2">
      <c r="A1535" s="42" t="s">
        <v>2192</v>
      </c>
      <c r="B1535" s="42" t="s">
        <v>2205</v>
      </c>
      <c r="C1535" s="42">
        <v>2582</v>
      </c>
      <c r="D1535" s="40">
        <v>780</v>
      </c>
    </row>
    <row r="1536" spans="1:4" x14ac:dyDescent="0.2">
      <c r="A1536" s="42" t="s">
        <v>2193</v>
      </c>
      <c r="B1536" s="42" t="s">
        <v>2205</v>
      </c>
      <c r="C1536" s="42">
        <v>2582</v>
      </c>
      <c r="D1536" s="40">
        <v>780</v>
      </c>
    </row>
    <row r="1537" spans="1:4" x14ac:dyDescent="0.2">
      <c r="A1537" s="42" t="s">
        <v>2194</v>
      </c>
      <c r="B1537" s="42" t="s">
        <v>2205</v>
      </c>
      <c r="C1537" s="42">
        <v>3627</v>
      </c>
      <c r="D1537" s="40">
        <v>1090</v>
      </c>
    </row>
    <row r="1538" spans="1:4" x14ac:dyDescent="0.2">
      <c r="A1538" s="42" t="s">
        <v>2195</v>
      </c>
      <c r="B1538" s="42" t="s">
        <v>2205</v>
      </c>
      <c r="C1538" s="42">
        <v>5285</v>
      </c>
      <c r="D1538" s="40">
        <v>1600</v>
      </c>
    </row>
    <row r="1539" spans="1:4" x14ac:dyDescent="0.2">
      <c r="A1539" s="42" t="s">
        <v>2195</v>
      </c>
      <c r="B1539" s="42" t="s">
        <v>2205</v>
      </c>
      <c r="C1539" s="42">
        <v>5285</v>
      </c>
      <c r="D1539" s="40">
        <v>1600</v>
      </c>
    </row>
    <row r="1540" spans="1:4" x14ac:dyDescent="0.2">
      <c r="A1540" s="42" t="s">
        <v>2175</v>
      </c>
      <c r="B1540" s="42" t="s">
        <v>2205</v>
      </c>
      <c r="C1540" s="42">
        <v>9870</v>
      </c>
      <c r="D1540" s="40">
        <v>3000</v>
      </c>
    </row>
    <row r="1542" spans="1:4" x14ac:dyDescent="0.2">
      <c r="A1542" s="42" t="s">
        <v>2196</v>
      </c>
      <c r="B1542" s="42"/>
      <c r="C1542" s="42" t="s">
        <v>1986</v>
      </c>
      <c r="D1542" s="40" t="s">
        <v>2165</v>
      </c>
    </row>
    <row r="1543" spans="1:4" x14ac:dyDescent="0.2">
      <c r="A1543" s="42" t="s">
        <v>2197</v>
      </c>
      <c r="B1543" s="42" t="s">
        <v>2205</v>
      </c>
      <c r="C1543" s="42">
        <v>902</v>
      </c>
      <c r="D1543" s="40">
        <v>410</v>
      </c>
    </row>
    <row r="1544" spans="1:4" x14ac:dyDescent="0.2">
      <c r="A1544" s="42" t="s">
        <v>2198</v>
      </c>
      <c r="B1544" s="42" t="s">
        <v>2205</v>
      </c>
      <c r="C1544" s="42">
        <v>3219</v>
      </c>
      <c r="D1544" s="40">
        <v>1450</v>
      </c>
    </row>
    <row r="1545" spans="1:4" x14ac:dyDescent="0.2">
      <c r="A1545" s="42" t="s">
        <v>2193</v>
      </c>
      <c r="B1545" s="42" t="s">
        <v>2205</v>
      </c>
      <c r="C1545" s="42">
        <v>1972</v>
      </c>
      <c r="D1545" s="40">
        <v>890</v>
      </c>
    </row>
    <row r="1546" spans="1:4" x14ac:dyDescent="0.2">
      <c r="A1546" s="42" t="s">
        <v>2199</v>
      </c>
      <c r="B1546" s="42" t="s">
        <v>2205</v>
      </c>
      <c r="C1546" s="42">
        <v>3304</v>
      </c>
      <c r="D1546" s="40">
        <v>1490</v>
      </c>
    </row>
    <row r="1547" spans="1:4" x14ac:dyDescent="0.2">
      <c r="A1547" s="42" t="s">
        <v>2200</v>
      </c>
      <c r="B1547" s="42" t="s">
        <v>2205</v>
      </c>
      <c r="C1547" s="42">
        <v>5568</v>
      </c>
      <c r="D1547" s="40">
        <v>2510</v>
      </c>
    </row>
    <row r="1548" spans="1:4" x14ac:dyDescent="0.2">
      <c r="A1548" s="42" t="s">
        <v>2201</v>
      </c>
      <c r="B1548" s="42" t="s">
        <v>2205</v>
      </c>
      <c r="C1548" s="42">
        <v>4970</v>
      </c>
      <c r="D1548" s="40">
        <v>2240</v>
      </c>
    </row>
    <row r="1549" spans="1:4" x14ac:dyDescent="0.2">
      <c r="A1549" s="42" t="s">
        <v>2202</v>
      </c>
      <c r="B1549" s="42" t="s">
        <v>2205</v>
      </c>
      <c r="C1549" s="42">
        <v>6948</v>
      </c>
      <c r="D1549" s="40">
        <v>3130</v>
      </c>
    </row>
    <row r="1551" spans="1:4" x14ac:dyDescent="0.2">
      <c r="A1551" s="42" t="s">
        <v>2203</v>
      </c>
      <c r="B1551" s="42"/>
      <c r="C1551" s="42" t="s">
        <v>1986</v>
      </c>
      <c r="D1551" s="40" t="s">
        <v>2165</v>
      </c>
    </row>
    <row r="1552" spans="1:4" x14ac:dyDescent="0.2">
      <c r="A1552" s="42" t="s">
        <v>2204</v>
      </c>
      <c r="B1552" s="42" t="s">
        <v>2207</v>
      </c>
      <c r="C1552" s="42">
        <v>1054</v>
      </c>
      <c r="D1552" s="40">
        <v>300</v>
      </c>
    </row>
  </sheetData>
  <mergeCells count="23">
    <mergeCell ref="A323:D323"/>
    <mergeCell ref="A1:D1"/>
    <mergeCell ref="A64:C64"/>
    <mergeCell ref="A112:D112"/>
    <mergeCell ref="A193:D193"/>
    <mergeCell ref="A316:D316"/>
    <mergeCell ref="A1278:D1278"/>
    <mergeCell ref="A342:D342"/>
    <mergeCell ref="A410:B410"/>
    <mergeCell ref="A492:D492"/>
    <mergeCell ref="A530:D530"/>
    <mergeCell ref="A554:D554"/>
    <mergeCell ref="A592:D592"/>
    <mergeCell ref="A654:D654"/>
    <mergeCell ref="A749:D749"/>
    <mergeCell ref="A1251:D1251"/>
    <mergeCell ref="A1264:D1264"/>
    <mergeCell ref="A1269:D1269"/>
    <mergeCell ref="A1294:D1294"/>
    <mergeCell ref="A1334:D1334"/>
    <mergeCell ref="A1359:D1359"/>
    <mergeCell ref="A1423:D1423"/>
    <mergeCell ref="A1480:D1480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D1"/>
    </sheetView>
  </sheetViews>
  <sheetFormatPr defaultRowHeight="15" x14ac:dyDescent="0.25"/>
  <cols>
    <col min="1" max="1" width="46.28515625" bestFit="1" customWidth="1"/>
    <col min="2" max="2" width="7.28515625" bestFit="1" customWidth="1"/>
  </cols>
  <sheetData>
    <row r="1" spans="1:4" ht="15.75" x14ac:dyDescent="0.25">
      <c r="A1" s="58" t="s">
        <v>544</v>
      </c>
      <c r="B1" s="58"/>
      <c r="C1" s="58"/>
      <c r="D1" s="58"/>
    </row>
    <row r="2" spans="1:4" x14ac:dyDescent="0.25">
      <c r="A2" s="9" t="s">
        <v>2140</v>
      </c>
      <c r="B2" s="18" t="s">
        <v>1</v>
      </c>
      <c r="C2" s="19" t="s">
        <v>1986</v>
      </c>
      <c r="D2" s="19" t="s">
        <v>1987</v>
      </c>
    </row>
    <row r="3" spans="1:4" x14ac:dyDescent="0.25">
      <c r="A3" s="11" t="s">
        <v>545</v>
      </c>
      <c r="B3" s="12">
        <v>1</v>
      </c>
      <c r="C3" s="16"/>
      <c r="D3" s="16"/>
    </row>
    <row r="4" spans="1:4" x14ac:dyDescent="0.25">
      <c r="A4" s="11" t="s">
        <v>546</v>
      </c>
      <c r="B4" s="12">
        <v>2</v>
      </c>
      <c r="C4" s="16"/>
      <c r="D4" s="16"/>
    </row>
    <row r="5" spans="1:4" x14ac:dyDescent="0.25">
      <c r="A5" s="11" t="s">
        <v>547</v>
      </c>
      <c r="B5" s="12">
        <v>2</v>
      </c>
      <c r="C5" s="16"/>
      <c r="D5" s="16"/>
    </row>
    <row r="6" spans="1:4" x14ac:dyDescent="0.25">
      <c r="A6" s="11" t="s">
        <v>548</v>
      </c>
      <c r="B6" s="12">
        <v>1</v>
      </c>
      <c r="C6" s="16"/>
      <c r="D6" s="16"/>
    </row>
    <row r="7" spans="1:4" x14ac:dyDescent="0.25">
      <c r="A7" s="11" t="s">
        <v>549</v>
      </c>
      <c r="B7" s="12">
        <v>2</v>
      </c>
      <c r="C7" s="16"/>
      <c r="D7" s="16"/>
    </row>
    <row r="8" spans="1:4" x14ac:dyDescent="0.25">
      <c r="A8" s="11" t="s">
        <v>550</v>
      </c>
      <c r="B8" s="12">
        <v>3</v>
      </c>
      <c r="C8" s="16"/>
      <c r="D8" s="16"/>
    </row>
    <row r="9" spans="1:4" x14ac:dyDescent="0.25">
      <c r="A9" s="11" t="s">
        <v>551</v>
      </c>
      <c r="B9" s="12">
        <v>3</v>
      </c>
      <c r="C9" s="16"/>
      <c r="D9" s="16"/>
    </row>
    <row r="10" spans="1:4" x14ac:dyDescent="0.25">
      <c r="A10" s="11" t="s">
        <v>552</v>
      </c>
      <c r="B10" s="12">
        <v>4</v>
      </c>
      <c r="C10" s="16"/>
      <c r="D10" s="16"/>
    </row>
    <row r="11" spans="1:4" x14ac:dyDescent="0.25">
      <c r="A11" s="11" t="s">
        <v>553</v>
      </c>
      <c r="B11" s="12">
        <v>2</v>
      </c>
      <c r="C11" s="16"/>
      <c r="D11" s="16"/>
    </row>
    <row r="12" spans="1:4" x14ac:dyDescent="0.25">
      <c r="A12" s="11" t="s">
        <v>554</v>
      </c>
      <c r="B12" s="12">
        <v>2</v>
      </c>
      <c r="C12" s="16"/>
      <c r="D12" s="16"/>
    </row>
    <row r="13" spans="1:4" x14ac:dyDescent="0.25">
      <c r="A13" s="11" t="s">
        <v>555</v>
      </c>
      <c r="B13" s="12">
        <v>2</v>
      </c>
      <c r="C13" s="16"/>
      <c r="D13" s="16"/>
    </row>
    <row r="14" spans="1:4" x14ac:dyDescent="0.25">
      <c r="A14" s="11" t="s">
        <v>556</v>
      </c>
      <c r="B14" s="12">
        <v>1</v>
      </c>
      <c r="C14" s="16"/>
      <c r="D14" s="16"/>
    </row>
    <row r="15" spans="1:4" x14ac:dyDescent="0.25">
      <c r="A15" s="11" t="s">
        <v>557</v>
      </c>
      <c r="B15" s="12">
        <v>1</v>
      </c>
      <c r="C15" s="16"/>
      <c r="D15" s="16"/>
    </row>
    <row r="16" spans="1:4" x14ac:dyDescent="0.25">
      <c r="A16" s="11" t="s">
        <v>558</v>
      </c>
      <c r="B16" s="12">
        <v>1</v>
      </c>
      <c r="C16" s="16"/>
      <c r="D16" s="16"/>
    </row>
    <row r="17" spans="1:4" x14ac:dyDescent="0.25">
      <c r="A17" s="11" t="s">
        <v>559</v>
      </c>
      <c r="B17" s="12">
        <v>2</v>
      </c>
      <c r="C17" s="16"/>
      <c r="D17" s="16"/>
    </row>
    <row r="18" spans="1:4" x14ac:dyDescent="0.25">
      <c r="A18" s="11" t="s">
        <v>560</v>
      </c>
      <c r="B18" s="12">
        <v>2</v>
      </c>
      <c r="C18" s="16"/>
      <c r="D18" s="16"/>
    </row>
    <row r="19" spans="1:4" x14ac:dyDescent="0.25">
      <c r="A19" s="11" t="s">
        <v>561</v>
      </c>
      <c r="B19" s="12">
        <v>5</v>
      </c>
      <c r="C19" s="16"/>
      <c r="D19" s="16"/>
    </row>
    <row r="20" spans="1:4" x14ac:dyDescent="0.25">
      <c r="A20" s="11" t="s">
        <v>562</v>
      </c>
      <c r="B20" s="12">
        <v>1</v>
      </c>
      <c r="C20" s="16"/>
      <c r="D20" s="16"/>
    </row>
    <row r="21" spans="1:4" x14ac:dyDescent="0.25">
      <c r="A21" s="11" t="s">
        <v>563</v>
      </c>
      <c r="B21" s="12">
        <v>3</v>
      </c>
      <c r="C21" s="16"/>
      <c r="D21" s="16"/>
    </row>
    <row r="22" spans="1:4" x14ac:dyDescent="0.25">
      <c r="A22" s="11" t="s">
        <v>564</v>
      </c>
      <c r="B22" s="12">
        <v>2</v>
      </c>
      <c r="C22" s="16"/>
      <c r="D22" s="16"/>
    </row>
    <row r="23" spans="1:4" x14ac:dyDescent="0.25">
      <c r="A23" s="11" t="s">
        <v>565</v>
      </c>
      <c r="B23" s="12">
        <v>1</v>
      </c>
      <c r="C23" s="16"/>
      <c r="D23" s="16"/>
    </row>
    <row r="24" spans="1:4" x14ac:dyDescent="0.25">
      <c r="A24" s="11" t="s">
        <v>566</v>
      </c>
      <c r="B24" s="12">
        <v>3</v>
      </c>
      <c r="C24" s="16"/>
      <c r="D24" s="16"/>
    </row>
    <row r="25" spans="1:4" x14ac:dyDescent="0.25">
      <c r="A25" s="11" t="s">
        <v>567</v>
      </c>
      <c r="B25" s="12">
        <v>2</v>
      </c>
      <c r="C25" s="16"/>
      <c r="D25" s="16"/>
    </row>
    <row r="26" spans="1:4" x14ac:dyDescent="0.25">
      <c r="A26" s="11" t="s">
        <v>568</v>
      </c>
      <c r="B26" s="12">
        <v>1</v>
      </c>
      <c r="C26" s="16"/>
      <c r="D26" s="16"/>
    </row>
    <row r="27" spans="1:4" x14ac:dyDescent="0.25">
      <c r="A27" s="11" t="s">
        <v>569</v>
      </c>
      <c r="B27" s="12">
        <v>4</v>
      </c>
      <c r="C27" s="16"/>
      <c r="D27" s="16"/>
    </row>
    <row r="28" spans="1:4" x14ac:dyDescent="0.25">
      <c r="A28" s="11" t="s">
        <v>570</v>
      </c>
      <c r="B28" s="12">
        <v>1</v>
      </c>
      <c r="C28" s="16"/>
      <c r="D28" s="16"/>
    </row>
    <row r="29" spans="1:4" x14ac:dyDescent="0.25">
      <c r="A29" s="11" t="s">
        <v>571</v>
      </c>
      <c r="B29" s="12">
        <v>62</v>
      </c>
      <c r="C29" s="16"/>
      <c r="D29" s="16"/>
    </row>
    <row r="30" spans="1:4" x14ac:dyDescent="0.25">
      <c r="A30" s="11" t="s">
        <v>572</v>
      </c>
      <c r="B30" s="12">
        <v>2</v>
      </c>
      <c r="C30" s="16"/>
      <c r="D30" s="16"/>
    </row>
    <row r="31" spans="1:4" x14ac:dyDescent="0.25">
      <c r="A31" s="11" t="s">
        <v>573</v>
      </c>
      <c r="B31" s="12">
        <v>1</v>
      </c>
      <c r="C31" s="16"/>
      <c r="D31" s="16"/>
    </row>
    <row r="32" spans="1:4" x14ac:dyDescent="0.25">
      <c r="A32" s="11" t="s">
        <v>574</v>
      </c>
      <c r="B32" s="12">
        <v>2</v>
      </c>
      <c r="C32" s="16"/>
      <c r="D32" s="16"/>
    </row>
    <row r="33" spans="1:4" x14ac:dyDescent="0.25">
      <c r="A33" s="11" t="s">
        <v>575</v>
      </c>
      <c r="B33" s="12">
        <v>4</v>
      </c>
      <c r="C33" s="16"/>
      <c r="D33" s="16"/>
    </row>
    <row r="34" spans="1:4" x14ac:dyDescent="0.25">
      <c r="A34" s="11" t="s">
        <v>576</v>
      </c>
      <c r="B34" s="12">
        <v>4</v>
      </c>
      <c r="C34" s="16"/>
      <c r="D34" s="16"/>
    </row>
    <row r="35" spans="1:4" x14ac:dyDescent="0.25">
      <c r="A35" s="11" t="s">
        <v>577</v>
      </c>
      <c r="B35" s="12">
        <v>1</v>
      </c>
      <c r="C35" s="16"/>
      <c r="D35" s="16"/>
    </row>
    <row r="36" spans="1:4" x14ac:dyDescent="0.25">
      <c r="A36" s="11" t="s">
        <v>578</v>
      </c>
      <c r="B36" s="12">
        <v>6</v>
      </c>
      <c r="C36" s="16"/>
      <c r="D36" s="16"/>
    </row>
    <row r="37" spans="1:4" x14ac:dyDescent="0.25">
      <c r="A37" s="11" t="s">
        <v>579</v>
      </c>
      <c r="B37" s="12">
        <v>4</v>
      </c>
      <c r="C37" s="16"/>
      <c r="D37" s="16"/>
    </row>
    <row r="38" spans="1:4" x14ac:dyDescent="0.25">
      <c r="A38" s="11" t="s">
        <v>580</v>
      </c>
      <c r="B38" s="12">
        <v>16</v>
      </c>
      <c r="C38" s="16"/>
      <c r="D38" s="16"/>
    </row>
    <row r="39" spans="1:4" x14ac:dyDescent="0.25">
      <c r="A39" s="11" t="s">
        <v>581</v>
      </c>
      <c r="B39" s="12">
        <v>4</v>
      </c>
      <c r="C39" s="16"/>
      <c r="D39" s="16"/>
    </row>
    <row r="40" spans="1:4" x14ac:dyDescent="0.25">
      <c r="A40" s="11" t="s">
        <v>582</v>
      </c>
      <c r="B40" s="12">
        <v>10</v>
      </c>
      <c r="C40" s="16"/>
      <c r="D40" s="16"/>
    </row>
    <row r="41" spans="1:4" x14ac:dyDescent="0.25">
      <c r="A41" s="11" t="s">
        <v>583</v>
      </c>
      <c r="B41" s="12">
        <v>6</v>
      </c>
      <c r="C41" s="16"/>
      <c r="D41" s="16"/>
    </row>
    <row r="42" spans="1:4" x14ac:dyDescent="0.25">
      <c r="A42" s="11" t="s">
        <v>584</v>
      </c>
      <c r="B42" s="12">
        <v>8</v>
      </c>
      <c r="C42" s="16"/>
      <c r="D42" s="16"/>
    </row>
    <row r="43" spans="1:4" x14ac:dyDescent="0.25">
      <c r="A43" s="11" t="s">
        <v>585</v>
      </c>
      <c r="B43" s="12">
        <v>6</v>
      </c>
      <c r="C43" s="16"/>
      <c r="D43" s="16"/>
    </row>
    <row r="44" spans="1:4" x14ac:dyDescent="0.25">
      <c r="A44" s="11" t="s">
        <v>586</v>
      </c>
      <c r="B44" s="12">
        <v>1</v>
      </c>
      <c r="C44" s="16"/>
      <c r="D44" s="16"/>
    </row>
    <row r="45" spans="1:4" x14ac:dyDescent="0.25">
      <c r="A45" s="11" t="s">
        <v>587</v>
      </c>
      <c r="B45" s="12">
        <v>2</v>
      </c>
      <c r="C45" s="16"/>
      <c r="D45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sqref="A1:XFD40"/>
    </sheetView>
  </sheetViews>
  <sheetFormatPr defaultRowHeight="15" x14ac:dyDescent="0.25"/>
  <cols>
    <col min="1" max="1" width="40.570312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6" t="s">
        <v>588</v>
      </c>
      <c r="B1" s="56"/>
      <c r="C1" s="56"/>
      <c r="D1" s="56"/>
      <c r="E1" s="56"/>
    </row>
    <row r="2" spans="1:5" x14ac:dyDescent="0.25">
      <c r="A2" s="9" t="s">
        <v>2141</v>
      </c>
      <c r="B2" s="9" t="s">
        <v>1630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589</v>
      </c>
      <c r="B3" s="11" t="s">
        <v>1348</v>
      </c>
      <c r="C3" s="12">
        <v>1</v>
      </c>
      <c r="D3" s="16">
        <v>24286</v>
      </c>
      <c r="E3" s="16">
        <f>D3*0.3</f>
        <v>7285.8</v>
      </c>
    </row>
    <row r="4" spans="1:5" x14ac:dyDescent="0.25">
      <c r="A4" s="11" t="s">
        <v>1642</v>
      </c>
      <c r="B4" s="11" t="s">
        <v>1271</v>
      </c>
      <c r="C4" s="12">
        <v>1</v>
      </c>
      <c r="D4" s="16">
        <v>2055</v>
      </c>
      <c r="E4" s="16">
        <f t="shared" ref="E4:E39" si="0">D4*0.3</f>
        <v>616.5</v>
      </c>
    </row>
    <row r="5" spans="1:5" x14ac:dyDescent="0.25">
      <c r="A5" s="11" t="s">
        <v>1643</v>
      </c>
      <c r="B5" s="11" t="s">
        <v>1271</v>
      </c>
      <c r="C5" s="12">
        <v>3</v>
      </c>
      <c r="D5" s="16">
        <v>2585</v>
      </c>
      <c r="E5" s="16">
        <f t="shared" si="0"/>
        <v>775.5</v>
      </c>
    </row>
    <row r="6" spans="1:5" x14ac:dyDescent="0.25">
      <c r="A6" s="11" t="s">
        <v>591</v>
      </c>
      <c r="B6" s="11" t="s">
        <v>1348</v>
      </c>
      <c r="C6" s="12">
        <v>1</v>
      </c>
      <c r="D6" s="16">
        <v>8609</v>
      </c>
      <c r="E6" s="16">
        <f t="shared" si="0"/>
        <v>2582.6999999999998</v>
      </c>
    </row>
    <row r="7" spans="1:5" x14ac:dyDescent="0.25">
      <c r="A7" s="11" t="s">
        <v>592</v>
      </c>
      <c r="B7" s="11" t="s">
        <v>1348</v>
      </c>
      <c r="C7" s="12">
        <v>4</v>
      </c>
      <c r="D7" s="16">
        <v>7320</v>
      </c>
      <c r="E7" s="16">
        <f t="shared" si="0"/>
        <v>2196</v>
      </c>
    </row>
    <row r="8" spans="1:5" x14ac:dyDescent="0.25">
      <c r="A8" s="11" t="s">
        <v>593</v>
      </c>
      <c r="B8" s="11" t="s">
        <v>1348</v>
      </c>
      <c r="C8" s="12">
        <v>1</v>
      </c>
      <c r="D8" s="16">
        <v>14525</v>
      </c>
      <c r="E8" s="16">
        <f t="shared" si="0"/>
        <v>4357.5</v>
      </c>
    </row>
    <row r="9" spans="1:5" x14ac:dyDescent="0.25">
      <c r="A9" s="11" t="s">
        <v>594</v>
      </c>
      <c r="B9" s="11" t="s">
        <v>1348</v>
      </c>
      <c r="C9" s="12">
        <v>11</v>
      </c>
      <c r="D9" s="16">
        <v>19865</v>
      </c>
      <c r="E9" s="16">
        <f t="shared" si="0"/>
        <v>5959.5</v>
      </c>
    </row>
    <row r="10" spans="1:5" x14ac:dyDescent="0.25">
      <c r="A10" s="11" t="s">
        <v>595</v>
      </c>
      <c r="B10" s="11" t="s">
        <v>1348</v>
      </c>
      <c r="C10" s="12">
        <v>46</v>
      </c>
      <c r="D10" s="16">
        <v>8790</v>
      </c>
      <c r="E10" s="16">
        <f t="shared" si="0"/>
        <v>2637</v>
      </c>
    </row>
    <row r="11" spans="1:5" x14ac:dyDescent="0.25">
      <c r="A11" s="11" t="s">
        <v>1645</v>
      </c>
      <c r="B11" s="11" t="s">
        <v>1644</v>
      </c>
      <c r="C11" s="12">
        <v>2</v>
      </c>
      <c r="D11" s="16">
        <v>8513</v>
      </c>
      <c r="E11" s="16">
        <f t="shared" si="0"/>
        <v>2553.9</v>
      </c>
    </row>
    <row r="12" spans="1:5" x14ac:dyDescent="0.25">
      <c r="A12" s="11" t="s">
        <v>596</v>
      </c>
      <c r="B12" s="11" t="s">
        <v>1348</v>
      </c>
      <c r="C12" s="12">
        <v>13</v>
      </c>
      <c r="D12" s="16">
        <v>14402</v>
      </c>
      <c r="E12" s="16">
        <f t="shared" si="0"/>
        <v>4320.5999999999995</v>
      </c>
    </row>
    <row r="13" spans="1:5" x14ac:dyDescent="0.25">
      <c r="A13" s="11" t="s">
        <v>597</v>
      </c>
      <c r="B13" s="11" t="s">
        <v>1348</v>
      </c>
      <c r="C13" s="12">
        <v>3</v>
      </c>
      <c r="D13" s="16">
        <v>21419</v>
      </c>
      <c r="E13" s="16">
        <f t="shared" si="0"/>
        <v>6425.7</v>
      </c>
    </row>
    <row r="14" spans="1:5" x14ac:dyDescent="0.25">
      <c r="A14" s="11" t="s">
        <v>1992</v>
      </c>
      <c r="B14" s="11" t="s">
        <v>1348</v>
      </c>
      <c r="C14" s="12">
        <v>4</v>
      </c>
      <c r="D14" s="16">
        <v>5711</v>
      </c>
      <c r="E14" s="16">
        <f t="shared" si="0"/>
        <v>1713.3</v>
      </c>
    </row>
    <row r="15" spans="1:5" x14ac:dyDescent="0.25">
      <c r="A15" s="11" t="s">
        <v>1646</v>
      </c>
      <c r="B15" s="11" t="s">
        <v>1271</v>
      </c>
      <c r="C15" s="12">
        <v>1</v>
      </c>
      <c r="D15" s="16">
        <v>1110</v>
      </c>
      <c r="E15" s="16">
        <f t="shared" si="0"/>
        <v>333</v>
      </c>
    </row>
    <row r="16" spans="1:5" x14ac:dyDescent="0.25">
      <c r="A16" s="11" t="s">
        <v>1648</v>
      </c>
      <c r="B16" s="11" t="s">
        <v>1647</v>
      </c>
      <c r="C16" s="12">
        <v>3</v>
      </c>
      <c r="D16" s="16">
        <v>4286</v>
      </c>
      <c r="E16" s="16">
        <f t="shared" si="0"/>
        <v>1285.8</v>
      </c>
    </row>
    <row r="17" spans="1:5" x14ac:dyDescent="0.25">
      <c r="A17" s="11" t="s">
        <v>599</v>
      </c>
      <c r="B17" s="11" t="s">
        <v>1348</v>
      </c>
      <c r="C17" s="12">
        <v>1</v>
      </c>
      <c r="D17" s="16">
        <v>4654</v>
      </c>
      <c r="E17" s="16">
        <f t="shared" si="0"/>
        <v>1396.2</v>
      </c>
    </row>
    <row r="18" spans="1:5" x14ac:dyDescent="0.25">
      <c r="A18" s="11" t="s">
        <v>1649</v>
      </c>
      <c r="B18" s="11" t="s">
        <v>1271</v>
      </c>
      <c r="C18" s="12">
        <v>3</v>
      </c>
      <c r="D18" s="16">
        <v>1745</v>
      </c>
      <c r="E18" s="16">
        <f t="shared" si="0"/>
        <v>523.5</v>
      </c>
    </row>
    <row r="19" spans="1:5" x14ac:dyDescent="0.25">
      <c r="A19" s="11" t="s">
        <v>1650</v>
      </c>
      <c r="B19" s="11" t="s">
        <v>1651</v>
      </c>
      <c r="C19" s="12">
        <v>2</v>
      </c>
      <c r="D19" s="16">
        <v>5960</v>
      </c>
      <c r="E19" s="16">
        <f t="shared" si="0"/>
        <v>1788</v>
      </c>
    </row>
    <row r="20" spans="1:5" x14ac:dyDescent="0.25">
      <c r="A20" s="11" t="s">
        <v>600</v>
      </c>
      <c r="B20" s="11" t="s">
        <v>1348</v>
      </c>
      <c r="C20" s="12">
        <v>1</v>
      </c>
      <c r="D20" s="16">
        <v>9591</v>
      </c>
      <c r="E20" s="16">
        <f t="shared" si="0"/>
        <v>2877.2999999999997</v>
      </c>
    </row>
    <row r="21" spans="1:5" x14ac:dyDescent="0.25">
      <c r="A21" s="11" t="s">
        <v>1652</v>
      </c>
      <c r="B21" s="11" t="s">
        <v>1271</v>
      </c>
      <c r="C21" s="12">
        <v>1</v>
      </c>
      <c r="D21" s="16">
        <v>5262</v>
      </c>
      <c r="E21" s="16">
        <f t="shared" si="0"/>
        <v>1578.6</v>
      </c>
    </row>
    <row r="22" spans="1:5" x14ac:dyDescent="0.25">
      <c r="A22" s="11" t="s">
        <v>1653</v>
      </c>
      <c r="B22" s="11" t="s">
        <v>1271</v>
      </c>
      <c r="C22" s="12">
        <v>1</v>
      </c>
      <c r="D22" s="16">
        <v>2529</v>
      </c>
      <c r="E22" s="16">
        <f t="shared" si="0"/>
        <v>758.69999999999993</v>
      </c>
    </row>
    <row r="23" spans="1:5" x14ac:dyDescent="0.25">
      <c r="A23" s="11" t="s">
        <v>604</v>
      </c>
      <c r="B23" s="11" t="s">
        <v>1348</v>
      </c>
      <c r="C23" s="12">
        <v>8</v>
      </c>
      <c r="D23" s="16">
        <v>9690</v>
      </c>
      <c r="E23" s="16">
        <f t="shared" si="0"/>
        <v>2907</v>
      </c>
    </row>
    <row r="24" spans="1:5" x14ac:dyDescent="0.25">
      <c r="A24" s="11" t="s">
        <v>605</v>
      </c>
      <c r="B24" s="11" t="s">
        <v>1348</v>
      </c>
      <c r="C24" s="12">
        <v>1</v>
      </c>
      <c r="D24" s="16">
        <v>12186</v>
      </c>
      <c r="E24" s="16">
        <f t="shared" si="0"/>
        <v>3655.7999999999997</v>
      </c>
    </row>
    <row r="25" spans="1:5" x14ac:dyDescent="0.25">
      <c r="A25" s="11" t="s">
        <v>1654</v>
      </c>
      <c r="B25" s="11" t="s">
        <v>1271</v>
      </c>
      <c r="C25" s="12">
        <v>1</v>
      </c>
      <c r="D25" s="16">
        <v>5247</v>
      </c>
      <c r="E25" s="16">
        <f t="shared" si="0"/>
        <v>1574.1</v>
      </c>
    </row>
    <row r="26" spans="1:5" x14ac:dyDescent="0.25">
      <c r="A26" s="11" t="s">
        <v>606</v>
      </c>
      <c r="B26" s="11" t="s">
        <v>1348</v>
      </c>
      <c r="C26" s="12">
        <v>4</v>
      </c>
      <c r="D26" s="16">
        <v>3521</v>
      </c>
      <c r="E26" s="16">
        <f t="shared" si="0"/>
        <v>1056.3</v>
      </c>
    </row>
    <row r="27" spans="1:5" x14ac:dyDescent="0.25">
      <c r="A27" s="11" t="s">
        <v>607</v>
      </c>
      <c r="B27" s="11" t="s">
        <v>1348</v>
      </c>
      <c r="C27" s="12">
        <v>3</v>
      </c>
      <c r="D27" s="16">
        <v>17721</v>
      </c>
      <c r="E27" s="16">
        <f t="shared" si="0"/>
        <v>5316.3</v>
      </c>
    </row>
    <row r="28" spans="1:5" x14ac:dyDescent="0.25">
      <c r="A28" s="11" t="s">
        <v>608</v>
      </c>
      <c r="B28" s="11" t="s">
        <v>1348</v>
      </c>
      <c r="C28" s="12">
        <v>1</v>
      </c>
      <c r="D28" s="16">
        <v>14300</v>
      </c>
      <c r="E28" s="16">
        <f t="shared" si="0"/>
        <v>4290</v>
      </c>
    </row>
    <row r="29" spans="1:5" x14ac:dyDescent="0.25">
      <c r="A29" s="11" t="s">
        <v>1655</v>
      </c>
      <c r="B29" s="11" t="s">
        <v>1271</v>
      </c>
      <c r="C29" s="12">
        <v>1</v>
      </c>
      <c r="D29" s="16">
        <v>1903</v>
      </c>
      <c r="E29" s="16">
        <f t="shared" si="0"/>
        <v>570.9</v>
      </c>
    </row>
    <row r="30" spans="1:5" x14ac:dyDescent="0.25">
      <c r="A30" s="11" t="s">
        <v>609</v>
      </c>
      <c r="B30" s="11" t="s">
        <v>1348</v>
      </c>
      <c r="C30" s="12">
        <v>6</v>
      </c>
      <c r="D30" s="16">
        <v>4040</v>
      </c>
      <c r="E30" s="16">
        <f t="shared" si="0"/>
        <v>1212</v>
      </c>
    </row>
    <row r="31" spans="1:5" x14ac:dyDescent="0.25">
      <c r="A31" s="11"/>
      <c r="B31" s="11"/>
      <c r="C31" s="12"/>
      <c r="D31" s="16"/>
      <c r="E31" s="16"/>
    </row>
    <row r="32" spans="1:5" x14ac:dyDescent="0.25">
      <c r="A32" s="9" t="s">
        <v>2144</v>
      </c>
      <c r="B32" s="9" t="s">
        <v>1630</v>
      </c>
      <c r="C32" s="18" t="s">
        <v>1</v>
      </c>
      <c r="D32" s="19" t="s">
        <v>1986</v>
      </c>
      <c r="E32" s="19" t="s">
        <v>1987</v>
      </c>
    </row>
    <row r="33" spans="1:5" x14ac:dyDescent="0.25">
      <c r="A33" s="11" t="s">
        <v>598</v>
      </c>
      <c r="B33" s="11" t="s">
        <v>1348</v>
      </c>
      <c r="C33" s="12">
        <v>4</v>
      </c>
      <c r="D33" s="16">
        <v>3703</v>
      </c>
      <c r="E33" s="16">
        <f t="shared" si="0"/>
        <v>1110.8999999999999</v>
      </c>
    </row>
    <row r="34" spans="1:5" x14ac:dyDescent="0.25">
      <c r="A34" s="11" t="s">
        <v>601</v>
      </c>
      <c r="B34" s="11" t="s">
        <v>1348</v>
      </c>
      <c r="C34" s="12">
        <v>5</v>
      </c>
      <c r="D34" s="16">
        <v>2828</v>
      </c>
      <c r="E34" s="16">
        <f t="shared" si="0"/>
        <v>848.4</v>
      </c>
    </row>
    <row r="35" spans="1:5" x14ac:dyDescent="0.25">
      <c r="A35" s="11" t="s">
        <v>603</v>
      </c>
      <c r="B35" s="11" t="s">
        <v>1348</v>
      </c>
      <c r="C35" s="12">
        <v>2</v>
      </c>
      <c r="D35" s="16">
        <v>2828</v>
      </c>
      <c r="E35" s="16">
        <f t="shared" si="0"/>
        <v>848.4</v>
      </c>
    </row>
    <row r="36" spans="1:5" x14ac:dyDescent="0.25">
      <c r="A36" s="11"/>
      <c r="B36" s="11"/>
      <c r="C36" s="12"/>
      <c r="D36" s="16"/>
      <c r="E36" s="16"/>
    </row>
    <row r="37" spans="1:5" x14ac:dyDescent="0.25">
      <c r="A37" s="9" t="s">
        <v>2145</v>
      </c>
      <c r="B37" s="9" t="s">
        <v>1630</v>
      </c>
      <c r="C37" s="18" t="s">
        <v>1</v>
      </c>
      <c r="D37" s="19" t="s">
        <v>1986</v>
      </c>
      <c r="E37" s="19" t="s">
        <v>1987</v>
      </c>
    </row>
    <row r="38" spans="1:5" x14ac:dyDescent="0.25">
      <c r="A38" s="11" t="s">
        <v>602</v>
      </c>
      <c r="B38" s="11" t="s">
        <v>1348</v>
      </c>
      <c r="C38" s="12">
        <v>2</v>
      </c>
      <c r="D38" s="16">
        <v>2905</v>
      </c>
      <c r="E38" s="16">
        <f t="shared" si="0"/>
        <v>871.5</v>
      </c>
    </row>
    <row r="39" spans="1:5" x14ac:dyDescent="0.25">
      <c r="A39" s="11" t="s">
        <v>590</v>
      </c>
      <c r="B39" s="11" t="s">
        <v>1348</v>
      </c>
      <c r="C39" s="12">
        <v>16</v>
      </c>
      <c r="D39" s="16">
        <v>6600</v>
      </c>
      <c r="E39" s="16">
        <f t="shared" si="0"/>
        <v>1980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XFD25"/>
    </sheetView>
  </sheetViews>
  <sheetFormatPr defaultRowHeight="15" x14ac:dyDescent="0.25"/>
  <cols>
    <col min="1" max="1" width="40.140625" bestFit="1" customWidth="1"/>
    <col min="2" max="2" width="11.7109375" bestFit="1" customWidth="1"/>
    <col min="3" max="3" width="7.28515625" bestFit="1" customWidth="1"/>
    <col min="4" max="4" width="9.85546875" bestFit="1" customWidth="1"/>
    <col min="5" max="5" width="10.28515625" bestFit="1" customWidth="1"/>
    <col min="7" max="7" width="4.28515625" bestFit="1" customWidth="1"/>
  </cols>
  <sheetData>
    <row r="1" spans="1:5" ht="15.75" x14ac:dyDescent="0.25">
      <c r="A1" s="58" t="s">
        <v>610</v>
      </c>
      <c r="B1" s="58"/>
      <c r="C1" s="58"/>
      <c r="D1" s="58"/>
      <c r="E1" s="58"/>
    </row>
    <row r="2" spans="1:5" x14ac:dyDescent="0.25">
      <c r="A2" s="9" t="s">
        <v>2146</v>
      </c>
      <c r="B2" s="9" t="s">
        <v>1630</v>
      </c>
      <c r="C2" s="10" t="s">
        <v>1</v>
      </c>
      <c r="D2" s="16" t="s">
        <v>1986</v>
      </c>
      <c r="E2" s="16" t="s">
        <v>1987</v>
      </c>
    </row>
    <row r="3" spans="1:5" x14ac:dyDescent="0.25">
      <c r="A3" s="11" t="s">
        <v>1658</v>
      </c>
      <c r="B3" s="11" t="s">
        <v>1656</v>
      </c>
      <c r="C3" s="12">
        <v>1</v>
      </c>
      <c r="D3" s="16">
        <v>863</v>
      </c>
      <c r="E3" s="16">
        <f>D3*0.5</f>
        <v>431.5</v>
      </c>
    </row>
    <row r="4" spans="1:5" x14ac:dyDescent="0.25">
      <c r="A4" s="11" t="s">
        <v>1659</v>
      </c>
      <c r="B4" s="11" t="s">
        <v>1260</v>
      </c>
      <c r="C4" s="12">
        <v>7</v>
      </c>
      <c r="D4" s="16">
        <v>1085</v>
      </c>
      <c r="E4" s="16">
        <f t="shared" ref="E4:E25" si="0">D4*0.5</f>
        <v>542.5</v>
      </c>
    </row>
    <row r="5" spans="1:5" x14ac:dyDescent="0.25">
      <c r="A5" s="11" t="s">
        <v>1660</v>
      </c>
      <c r="B5" s="11" t="s">
        <v>1656</v>
      </c>
      <c r="C5" s="12">
        <v>2</v>
      </c>
      <c r="D5" s="16">
        <v>1070</v>
      </c>
      <c r="E5" s="16">
        <f t="shared" si="0"/>
        <v>535</v>
      </c>
    </row>
    <row r="6" spans="1:5" x14ac:dyDescent="0.25">
      <c r="A6" s="11" t="s">
        <v>1661</v>
      </c>
      <c r="B6" s="11" t="s">
        <v>1260</v>
      </c>
      <c r="C6" s="12">
        <v>1</v>
      </c>
      <c r="D6" s="16">
        <v>5734</v>
      </c>
      <c r="E6" s="16">
        <f t="shared" si="0"/>
        <v>2867</v>
      </c>
    </row>
    <row r="7" spans="1:5" x14ac:dyDescent="0.25">
      <c r="A7" s="11" t="s">
        <v>611</v>
      </c>
      <c r="B7" s="11" t="s">
        <v>1271</v>
      </c>
      <c r="C7" s="12">
        <v>2</v>
      </c>
      <c r="D7" s="16">
        <v>208</v>
      </c>
      <c r="E7" s="16">
        <f t="shared" si="0"/>
        <v>104</v>
      </c>
    </row>
    <row r="8" spans="1:5" x14ac:dyDescent="0.25">
      <c r="A8" s="11" t="s">
        <v>1993</v>
      </c>
      <c r="B8" s="11"/>
      <c r="C8" s="12">
        <v>2</v>
      </c>
      <c r="D8" s="16">
        <v>208</v>
      </c>
      <c r="E8" s="16">
        <f t="shared" si="0"/>
        <v>104</v>
      </c>
    </row>
    <row r="9" spans="1:5" x14ac:dyDescent="0.25">
      <c r="A9" s="11" t="s">
        <v>612</v>
      </c>
      <c r="B9" s="11"/>
      <c r="C9" s="12">
        <v>1</v>
      </c>
      <c r="D9" s="16">
        <v>281</v>
      </c>
      <c r="E9" s="16">
        <f t="shared" si="0"/>
        <v>140.5</v>
      </c>
    </row>
    <row r="10" spans="1:5" x14ac:dyDescent="0.25">
      <c r="A10" s="11" t="s">
        <v>1662</v>
      </c>
      <c r="B10" s="11" t="s">
        <v>1271</v>
      </c>
      <c r="C10" s="12">
        <v>8</v>
      </c>
      <c r="D10" s="16">
        <v>416</v>
      </c>
      <c r="E10" s="16">
        <f t="shared" si="0"/>
        <v>208</v>
      </c>
    </row>
    <row r="11" spans="1:5" x14ac:dyDescent="0.25">
      <c r="A11" s="11" t="s">
        <v>1663</v>
      </c>
      <c r="B11" s="11" t="s">
        <v>1271</v>
      </c>
      <c r="C11" s="12">
        <v>2</v>
      </c>
      <c r="D11" s="16">
        <v>610</v>
      </c>
      <c r="E11" s="16">
        <f t="shared" si="0"/>
        <v>305</v>
      </c>
    </row>
    <row r="12" spans="1:5" x14ac:dyDescent="0.25">
      <c r="A12" s="11" t="s">
        <v>1664</v>
      </c>
      <c r="B12" s="11" t="s">
        <v>1651</v>
      </c>
      <c r="C12" s="12">
        <v>21</v>
      </c>
      <c r="D12" s="16">
        <v>795</v>
      </c>
      <c r="E12" s="16">
        <f t="shared" si="0"/>
        <v>397.5</v>
      </c>
    </row>
    <row r="13" spans="1:5" x14ac:dyDescent="0.25">
      <c r="A13" s="11" t="s">
        <v>1665</v>
      </c>
      <c r="B13" s="11" t="s">
        <v>1271</v>
      </c>
      <c r="C13" s="12">
        <v>2</v>
      </c>
      <c r="D13" s="16">
        <v>705</v>
      </c>
      <c r="E13" s="16">
        <f t="shared" si="0"/>
        <v>352.5</v>
      </c>
    </row>
    <row r="14" spans="1:5" x14ac:dyDescent="0.25">
      <c r="A14" s="11" t="s">
        <v>1666</v>
      </c>
      <c r="B14" s="11" t="s">
        <v>1271</v>
      </c>
      <c r="C14" s="12">
        <v>1</v>
      </c>
      <c r="D14" s="16">
        <v>863</v>
      </c>
      <c r="E14" s="16">
        <f t="shared" si="0"/>
        <v>431.5</v>
      </c>
    </row>
    <row r="15" spans="1:5" x14ac:dyDescent="0.25">
      <c r="A15" s="11" t="s">
        <v>1667</v>
      </c>
      <c r="B15" s="11" t="s">
        <v>1271</v>
      </c>
      <c r="C15" s="12">
        <v>2</v>
      </c>
      <c r="D15" s="16">
        <v>770</v>
      </c>
      <c r="E15" s="16">
        <f t="shared" si="0"/>
        <v>385</v>
      </c>
    </row>
    <row r="16" spans="1:5" x14ac:dyDescent="0.25">
      <c r="A16" s="11" t="s">
        <v>1668</v>
      </c>
      <c r="B16" s="11" t="s">
        <v>1271</v>
      </c>
      <c r="C16" s="12">
        <v>2</v>
      </c>
      <c r="D16" s="16">
        <v>1779</v>
      </c>
      <c r="E16" s="16">
        <f t="shared" si="0"/>
        <v>889.5</v>
      </c>
    </row>
    <row r="17" spans="1:5" x14ac:dyDescent="0.25">
      <c r="A17" s="11" t="s">
        <v>1669</v>
      </c>
      <c r="B17" s="11" t="s">
        <v>1271</v>
      </c>
      <c r="C17" s="12">
        <v>12</v>
      </c>
      <c r="D17" s="16">
        <v>135</v>
      </c>
      <c r="E17" s="16">
        <f t="shared" si="0"/>
        <v>67.5</v>
      </c>
    </row>
    <row r="18" spans="1:5" x14ac:dyDescent="0.25">
      <c r="A18" s="11" t="s">
        <v>1670</v>
      </c>
      <c r="B18" s="11" t="s">
        <v>1260</v>
      </c>
      <c r="C18" s="12">
        <v>1</v>
      </c>
      <c r="D18" s="16">
        <v>1960</v>
      </c>
      <c r="E18" s="16">
        <f t="shared" si="0"/>
        <v>980</v>
      </c>
    </row>
    <row r="19" spans="1:5" x14ac:dyDescent="0.25">
      <c r="A19" s="11" t="s">
        <v>1671</v>
      </c>
      <c r="B19" s="11" t="s">
        <v>1260</v>
      </c>
      <c r="C19" s="12">
        <v>3</v>
      </c>
      <c r="D19" s="16">
        <v>2785</v>
      </c>
      <c r="E19" s="16">
        <f t="shared" si="0"/>
        <v>1392.5</v>
      </c>
    </row>
    <row r="20" spans="1:5" x14ac:dyDescent="0.25">
      <c r="A20" s="11" t="s">
        <v>1672</v>
      </c>
      <c r="B20" s="11" t="s">
        <v>1260</v>
      </c>
      <c r="C20" s="12">
        <v>5</v>
      </c>
      <c r="D20" s="16">
        <v>445</v>
      </c>
      <c r="E20" s="16">
        <f t="shared" si="0"/>
        <v>222.5</v>
      </c>
    </row>
    <row r="21" spans="1:5" x14ac:dyDescent="0.25">
      <c r="A21" s="11" t="s">
        <v>1673</v>
      </c>
      <c r="B21" s="11" t="s">
        <v>1656</v>
      </c>
      <c r="C21" s="12">
        <v>1</v>
      </c>
      <c r="D21" s="16">
        <v>194</v>
      </c>
      <c r="E21" s="16">
        <f t="shared" si="0"/>
        <v>97</v>
      </c>
    </row>
    <row r="22" spans="1:5" x14ac:dyDescent="0.25">
      <c r="A22" s="11" t="s">
        <v>1673</v>
      </c>
      <c r="B22" s="11" t="s">
        <v>1657</v>
      </c>
      <c r="C22" s="12">
        <v>10</v>
      </c>
      <c r="D22" s="16">
        <v>194</v>
      </c>
      <c r="E22" s="16">
        <f t="shared" si="0"/>
        <v>97</v>
      </c>
    </row>
    <row r="23" spans="1:5" x14ac:dyDescent="0.25">
      <c r="A23" s="11" t="s">
        <v>1674</v>
      </c>
      <c r="B23" s="11" t="s">
        <v>1271</v>
      </c>
      <c r="C23" s="12">
        <v>1</v>
      </c>
      <c r="D23" s="16">
        <v>228</v>
      </c>
      <c r="E23" s="16">
        <f t="shared" si="0"/>
        <v>114</v>
      </c>
    </row>
    <row r="24" spans="1:5" x14ac:dyDescent="0.25">
      <c r="A24" s="11" t="s">
        <v>1675</v>
      </c>
      <c r="B24" s="11" t="s">
        <v>1271</v>
      </c>
      <c r="C24" s="12">
        <v>1</v>
      </c>
      <c r="D24" s="16">
        <v>353</v>
      </c>
      <c r="E24" s="16">
        <f t="shared" si="0"/>
        <v>176.5</v>
      </c>
    </row>
    <row r="25" spans="1:5" x14ac:dyDescent="0.25">
      <c r="A25" s="11" t="s">
        <v>1676</v>
      </c>
      <c r="B25" s="11" t="s">
        <v>1260</v>
      </c>
      <c r="C25" s="12">
        <v>1</v>
      </c>
      <c r="D25" s="16">
        <v>562</v>
      </c>
      <c r="E25" s="16">
        <f t="shared" si="0"/>
        <v>281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9"/>
    </sheetView>
  </sheetViews>
  <sheetFormatPr defaultRowHeight="15" x14ac:dyDescent="0.25"/>
  <cols>
    <col min="1" max="1" width="38.85546875" bestFit="1" customWidth="1"/>
    <col min="2" max="2" width="16" bestFit="1" customWidth="1"/>
    <col min="3" max="3" width="12.28515625" bestFit="1" customWidth="1"/>
    <col min="4" max="4" width="12.140625" bestFit="1" customWidth="1"/>
    <col min="5" max="5" width="10.42578125" bestFit="1" customWidth="1"/>
  </cols>
  <sheetData>
    <row r="1" spans="1:5" ht="15.75" x14ac:dyDescent="0.25">
      <c r="A1" s="13" t="s">
        <v>361</v>
      </c>
      <c r="B1" s="13"/>
      <c r="C1" s="13"/>
    </row>
    <row r="2" spans="1:5" x14ac:dyDescent="0.25">
      <c r="A2" s="9" t="s">
        <v>2147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362</v>
      </c>
      <c r="B3" s="11" t="s">
        <v>1348</v>
      </c>
      <c r="C3" s="12">
        <v>16</v>
      </c>
      <c r="D3" s="16">
        <v>595</v>
      </c>
      <c r="E3" s="16">
        <f>D3*0.4</f>
        <v>238</v>
      </c>
    </row>
    <row r="4" spans="1:5" x14ac:dyDescent="0.25">
      <c r="A4" s="11" t="s">
        <v>1606</v>
      </c>
      <c r="B4" s="11" t="s">
        <v>1348</v>
      </c>
      <c r="C4" s="12">
        <v>141</v>
      </c>
      <c r="D4" s="16">
        <v>44</v>
      </c>
      <c r="E4" s="16">
        <f t="shared" ref="E4:E18" si="0">D4*0.4</f>
        <v>17.600000000000001</v>
      </c>
    </row>
    <row r="5" spans="1:5" x14ac:dyDescent="0.25">
      <c r="A5" s="11" t="s">
        <v>363</v>
      </c>
      <c r="B5" s="11" t="s">
        <v>1348</v>
      </c>
      <c r="C5" s="12">
        <v>23</v>
      </c>
      <c r="D5" s="16">
        <v>59</v>
      </c>
      <c r="E5" s="16">
        <f t="shared" si="0"/>
        <v>23.6</v>
      </c>
    </row>
    <row r="6" spans="1:5" x14ac:dyDescent="0.25">
      <c r="A6" s="11" t="s">
        <v>364</v>
      </c>
      <c r="B6" s="11" t="s">
        <v>1348</v>
      </c>
      <c r="C6" s="12">
        <v>20</v>
      </c>
      <c r="D6" s="16">
        <v>107</v>
      </c>
      <c r="E6" s="16">
        <f t="shared" si="0"/>
        <v>42.800000000000004</v>
      </c>
    </row>
    <row r="7" spans="1:5" x14ac:dyDescent="0.25">
      <c r="A7" s="11" t="s">
        <v>1603</v>
      </c>
      <c r="B7" s="11" t="s">
        <v>1348</v>
      </c>
      <c r="C7" s="12">
        <v>2</v>
      </c>
      <c r="D7" s="16">
        <v>107</v>
      </c>
      <c r="E7" s="16">
        <f t="shared" si="0"/>
        <v>42.800000000000004</v>
      </c>
    </row>
    <row r="8" spans="1:5" x14ac:dyDescent="0.25">
      <c r="A8" s="11" t="s">
        <v>365</v>
      </c>
      <c r="B8" s="11" t="s">
        <v>1348</v>
      </c>
      <c r="C8" s="12">
        <v>2</v>
      </c>
      <c r="D8" s="16">
        <v>140</v>
      </c>
      <c r="E8" s="16">
        <f t="shared" si="0"/>
        <v>56</v>
      </c>
    </row>
    <row r="9" spans="1:5" x14ac:dyDescent="0.25">
      <c r="A9" s="11" t="s">
        <v>1605</v>
      </c>
      <c r="B9" s="11" t="s">
        <v>1348</v>
      </c>
      <c r="C9" s="12">
        <v>38</v>
      </c>
      <c r="D9" s="16">
        <v>140</v>
      </c>
      <c r="E9" s="16">
        <f t="shared" si="0"/>
        <v>56</v>
      </c>
    </row>
    <row r="10" spans="1:5" x14ac:dyDescent="0.25">
      <c r="A10" s="11" t="s">
        <v>366</v>
      </c>
      <c r="B10" s="11" t="s">
        <v>1348</v>
      </c>
      <c r="C10" s="12">
        <v>26</v>
      </c>
      <c r="D10" s="16">
        <v>152</v>
      </c>
      <c r="E10" s="16">
        <f t="shared" si="0"/>
        <v>60.800000000000004</v>
      </c>
    </row>
    <row r="11" spans="1:5" x14ac:dyDescent="0.25">
      <c r="A11" s="11" t="s">
        <v>367</v>
      </c>
      <c r="B11" s="11" t="s">
        <v>1348</v>
      </c>
      <c r="C11" s="12">
        <v>126</v>
      </c>
      <c r="D11" s="16">
        <v>152</v>
      </c>
      <c r="E11" s="16">
        <f t="shared" si="0"/>
        <v>60.800000000000004</v>
      </c>
    </row>
    <row r="12" spans="1:5" x14ac:dyDescent="0.25">
      <c r="A12" s="11" t="s">
        <v>368</v>
      </c>
      <c r="B12" s="11" t="s">
        <v>1348</v>
      </c>
      <c r="C12" s="12">
        <v>10</v>
      </c>
      <c r="D12" s="16">
        <v>164</v>
      </c>
      <c r="E12" s="16">
        <f t="shared" si="0"/>
        <v>65.600000000000009</v>
      </c>
    </row>
    <row r="13" spans="1:5" x14ac:dyDescent="0.25">
      <c r="A13" s="11" t="s">
        <v>369</v>
      </c>
      <c r="B13" s="11" t="s">
        <v>1348</v>
      </c>
      <c r="C13" s="12">
        <v>30</v>
      </c>
      <c r="D13" s="16">
        <v>164</v>
      </c>
      <c r="E13" s="16">
        <f t="shared" si="0"/>
        <v>65.600000000000009</v>
      </c>
    </row>
    <row r="14" spans="1:5" x14ac:dyDescent="0.25">
      <c r="A14" s="11" t="s">
        <v>370</v>
      </c>
      <c r="B14" s="11" t="s">
        <v>1348</v>
      </c>
      <c r="C14" s="12">
        <v>4</v>
      </c>
      <c r="D14" s="16">
        <v>164</v>
      </c>
      <c r="E14" s="16">
        <f t="shared" si="0"/>
        <v>65.600000000000009</v>
      </c>
    </row>
    <row r="15" spans="1:5" x14ac:dyDescent="0.25">
      <c r="A15" s="11" t="s">
        <v>371</v>
      </c>
      <c r="B15" s="11" t="s">
        <v>1348</v>
      </c>
      <c r="C15" s="12">
        <v>58</v>
      </c>
      <c r="D15" s="16">
        <v>257</v>
      </c>
      <c r="E15" s="16">
        <f t="shared" si="0"/>
        <v>102.80000000000001</v>
      </c>
    </row>
    <row r="16" spans="1:5" x14ac:dyDescent="0.25">
      <c r="A16" s="11" t="s">
        <v>372</v>
      </c>
      <c r="B16" s="11" t="s">
        <v>1348</v>
      </c>
      <c r="C16" s="12">
        <v>239</v>
      </c>
      <c r="D16" s="16">
        <v>352</v>
      </c>
      <c r="E16" s="16">
        <f t="shared" si="0"/>
        <v>140.80000000000001</v>
      </c>
    </row>
    <row r="17" spans="1:5" x14ac:dyDescent="0.25">
      <c r="A17" s="11" t="s">
        <v>1604</v>
      </c>
      <c r="B17" s="11" t="s">
        <v>1348</v>
      </c>
      <c r="C17" s="12">
        <v>2</v>
      </c>
      <c r="D17" s="16">
        <v>427</v>
      </c>
      <c r="E17" s="16">
        <f t="shared" si="0"/>
        <v>170.8</v>
      </c>
    </row>
    <row r="18" spans="1:5" x14ac:dyDescent="0.25">
      <c r="A18" s="11" t="s">
        <v>1602</v>
      </c>
      <c r="B18" s="11" t="s">
        <v>1348</v>
      </c>
      <c r="C18" s="12">
        <v>23</v>
      </c>
      <c r="D18" s="16">
        <v>449</v>
      </c>
      <c r="E18" s="16">
        <f t="shared" si="0"/>
        <v>179.60000000000002</v>
      </c>
    </row>
  </sheetData>
  <autoFilter ref="A2:D2">
    <sortState ref="A3:F18">
      <sortCondition ref="A2"/>
    </sortState>
  </autoFilter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workbookViewId="0">
      <selection sqref="A1:XFD49"/>
    </sheetView>
  </sheetViews>
  <sheetFormatPr defaultRowHeight="15" x14ac:dyDescent="0.25"/>
  <cols>
    <col min="1" max="1" width="31.140625" bestFit="1" customWidth="1"/>
    <col min="2" max="2" width="12.28515625" bestFit="1" customWidth="1"/>
    <col min="3" max="3" width="9.85546875" bestFit="1" customWidth="1"/>
    <col min="4" max="4" width="10.42578125" bestFit="1" customWidth="1"/>
    <col min="5" max="5" width="11.5703125" style="14" bestFit="1" customWidth="1"/>
  </cols>
  <sheetData>
    <row r="1" spans="1:5" ht="15.75" x14ac:dyDescent="0.25">
      <c r="A1" s="58" t="s">
        <v>1228</v>
      </c>
      <c r="B1" s="58"/>
      <c r="C1" s="58"/>
      <c r="D1" s="58"/>
    </row>
    <row r="2" spans="1:5" x14ac:dyDescent="0.25">
      <c r="A2" s="9" t="s">
        <v>2148</v>
      </c>
      <c r="B2" s="18" t="s">
        <v>1</v>
      </c>
      <c r="C2" s="19" t="s">
        <v>1986</v>
      </c>
      <c r="D2" s="19" t="s">
        <v>1987</v>
      </c>
    </row>
    <row r="3" spans="1:5" x14ac:dyDescent="0.25">
      <c r="A3" s="11" t="s">
        <v>738</v>
      </c>
      <c r="B3" s="12">
        <v>770</v>
      </c>
      <c r="C3" s="16">
        <v>33.700000000000003</v>
      </c>
      <c r="D3" s="16">
        <f>C3*0.2</f>
        <v>6.7400000000000011</v>
      </c>
      <c r="E3" s="14">
        <f>B3*D3</f>
        <v>5189.8000000000011</v>
      </c>
    </row>
    <row r="4" spans="1:5" x14ac:dyDescent="0.25">
      <c r="A4" s="11" t="s">
        <v>1862</v>
      </c>
      <c r="B4" s="12">
        <v>550</v>
      </c>
      <c r="C4" s="16">
        <v>33.700000000000003</v>
      </c>
      <c r="D4" s="16">
        <f t="shared" ref="D4:D47" si="0">C4*0.2</f>
        <v>6.7400000000000011</v>
      </c>
      <c r="E4" s="14">
        <f t="shared" ref="E4:E47" si="1">B4*D4</f>
        <v>3707.0000000000005</v>
      </c>
    </row>
    <row r="5" spans="1:5" x14ac:dyDescent="0.25">
      <c r="A5" s="11" t="s">
        <v>739</v>
      </c>
      <c r="B5" s="12">
        <v>27</v>
      </c>
      <c r="C5" s="16">
        <v>33.700000000000003</v>
      </c>
      <c r="D5" s="16">
        <f t="shared" si="0"/>
        <v>6.7400000000000011</v>
      </c>
      <c r="E5" s="14">
        <f t="shared" si="1"/>
        <v>181.98000000000002</v>
      </c>
    </row>
    <row r="6" spans="1:5" x14ac:dyDescent="0.25">
      <c r="A6" s="11" t="s">
        <v>733</v>
      </c>
      <c r="B6" s="12">
        <v>209</v>
      </c>
      <c r="C6" s="16">
        <v>434.4</v>
      </c>
      <c r="D6" s="16">
        <f t="shared" si="0"/>
        <v>86.88</v>
      </c>
      <c r="E6" s="14">
        <f t="shared" si="1"/>
        <v>18157.919999999998</v>
      </c>
    </row>
    <row r="7" spans="1:5" x14ac:dyDescent="0.25">
      <c r="A7" s="11" t="s">
        <v>734</v>
      </c>
      <c r="B7" s="12">
        <v>25</v>
      </c>
      <c r="C7" s="16">
        <v>467.6</v>
      </c>
      <c r="D7" s="16">
        <f t="shared" si="0"/>
        <v>93.52000000000001</v>
      </c>
      <c r="E7" s="14">
        <f t="shared" si="1"/>
        <v>2338.0000000000005</v>
      </c>
    </row>
    <row r="8" spans="1:5" x14ac:dyDescent="0.25">
      <c r="A8" s="11" t="s">
        <v>1865</v>
      </c>
      <c r="B8" s="12">
        <v>3</v>
      </c>
      <c r="C8" s="16">
        <v>467.6</v>
      </c>
      <c r="D8" s="16">
        <f t="shared" si="0"/>
        <v>93.52000000000001</v>
      </c>
      <c r="E8" s="14">
        <f t="shared" si="1"/>
        <v>280.56000000000006</v>
      </c>
    </row>
    <row r="9" spans="1:5" x14ac:dyDescent="0.25">
      <c r="A9" s="11" t="s">
        <v>1871</v>
      </c>
      <c r="B9" s="12">
        <v>1510</v>
      </c>
      <c r="C9" s="16">
        <v>526.6</v>
      </c>
      <c r="D9" s="16">
        <f t="shared" si="0"/>
        <v>105.32000000000001</v>
      </c>
      <c r="E9" s="14">
        <f t="shared" si="1"/>
        <v>159033.20000000001</v>
      </c>
    </row>
    <row r="10" spans="1:5" x14ac:dyDescent="0.25">
      <c r="A10" s="11" t="s">
        <v>735</v>
      </c>
      <c r="B10" s="12">
        <v>2</v>
      </c>
      <c r="C10" s="16">
        <v>526.6</v>
      </c>
      <c r="D10" s="16">
        <f t="shared" si="0"/>
        <v>105.32000000000001</v>
      </c>
      <c r="E10" s="14">
        <f t="shared" si="1"/>
        <v>210.64000000000001</v>
      </c>
    </row>
    <row r="11" spans="1:5" x14ac:dyDescent="0.25">
      <c r="A11" s="11" t="s">
        <v>1872</v>
      </c>
      <c r="B11" s="12">
        <v>583</v>
      </c>
      <c r="C11" s="16">
        <v>586.70000000000005</v>
      </c>
      <c r="D11" s="16">
        <f t="shared" si="0"/>
        <v>117.34000000000002</v>
      </c>
      <c r="E11" s="14">
        <f t="shared" si="1"/>
        <v>68409.220000000016</v>
      </c>
    </row>
    <row r="12" spans="1:5" x14ac:dyDescent="0.25">
      <c r="A12" s="11" t="s">
        <v>1866</v>
      </c>
      <c r="B12" s="12">
        <v>766</v>
      </c>
      <c r="C12" s="16">
        <v>620.79999999999995</v>
      </c>
      <c r="D12" s="16">
        <f t="shared" si="0"/>
        <v>124.16</v>
      </c>
      <c r="E12" s="14">
        <f t="shared" si="1"/>
        <v>95106.559999999998</v>
      </c>
    </row>
    <row r="13" spans="1:5" x14ac:dyDescent="0.25">
      <c r="A13" s="11" t="s">
        <v>1995</v>
      </c>
      <c r="B13" s="12">
        <v>170</v>
      </c>
      <c r="C13" s="16">
        <v>75.599999999999994</v>
      </c>
      <c r="D13" s="16">
        <f t="shared" si="0"/>
        <v>15.12</v>
      </c>
      <c r="E13" s="14">
        <f t="shared" si="1"/>
        <v>2570.4</v>
      </c>
    </row>
    <row r="14" spans="1:5" x14ac:dyDescent="0.25">
      <c r="A14" s="11" t="s">
        <v>1874</v>
      </c>
      <c r="B14" s="12">
        <v>1866</v>
      </c>
      <c r="C14" s="16">
        <v>674.7</v>
      </c>
      <c r="D14" s="16">
        <f t="shared" si="0"/>
        <v>134.94000000000003</v>
      </c>
      <c r="E14" s="14">
        <f t="shared" si="1"/>
        <v>251798.04000000004</v>
      </c>
    </row>
    <row r="15" spans="1:5" x14ac:dyDescent="0.25">
      <c r="A15" s="11" t="s">
        <v>736</v>
      </c>
      <c r="B15" s="12">
        <v>4</v>
      </c>
      <c r="C15" s="16">
        <v>689.2</v>
      </c>
      <c r="D15" s="16">
        <f t="shared" si="0"/>
        <v>137.84</v>
      </c>
      <c r="E15" s="14">
        <f t="shared" si="1"/>
        <v>551.36</v>
      </c>
    </row>
    <row r="16" spans="1:5" x14ac:dyDescent="0.25">
      <c r="A16" s="11" t="s">
        <v>737</v>
      </c>
      <c r="B16" s="12">
        <v>19</v>
      </c>
      <c r="C16" s="16">
        <v>689.2</v>
      </c>
      <c r="D16" s="16">
        <f t="shared" si="0"/>
        <v>137.84</v>
      </c>
      <c r="E16" s="14">
        <f t="shared" si="1"/>
        <v>2618.96</v>
      </c>
    </row>
    <row r="17" spans="1:5" x14ac:dyDescent="0.25">
      <c r="A17" s="11" t="s">
        <v>1875</v>
      </c>
      <c r="B17" s="12">
        <v>1</v>
      </c>
      <c r="C17" s="16">
        <v>1183.0999999999999</v>
      </c>
      <c r="D17" s="16">
        <f t="shared" si="0"/>
        <v>236.62</v>
      </c>
      <c r="E17" s="14">
        <f t="shared" si="1"/>
        <v>236.62</v>
      </c>
    </row>
    <row r="18" spans="1:5" x14ac:dyDescent="0.25">
      <c r="A18" s="11" t="s">
        <v>1861</v>
      </c>
      <c r="B18" s="12">
        <v>25</v>
      </c>
      <c r="C18" s="16">
        <v>1204.5999999999999</v>
      </c>
      <c r="D18" s="16">
        <f t="shared" si="0"/>
        <v>240.92</v>
      </c>
      <c r="E18" s="14">
        <f t="shared" si="1"/>
        <v>6023</v>
      </c>
    </row>
    <row r="19" spans="1:5" x14ac:dyDescent="0.25">
      <c r="A19" s="11" t="s">
        <v>1880</v>
      </c>
      <c r="B19" s="12">
        <v>10</v>
      </c>
      <c r="C19" s="16">
        <v>33.700000000000003</v>
      </c>
      <c r="D19" s="16">
        <f t="shared" si="0"/>
        <v>6.7400000000000011</v>
      </c>
      <c r="E19" s="14">
        <f t="shared" si="1"/>
        <v>67.400000000000006</v>
      </c>
    </row>
    <row r="20" spans="1:5" x14ac:dyDescent="0.25">
      <c r="A20" s="11" t="s">
        <v>1879</v>
      </c>
      <c r="B20" s="12">
        <v>30</v>
      </c>
      <c r="C20" s="16">
        <v>33.700000000000003</v>
      </c>
      <c r="D20" s="16">
        <f t="shared" si="0"/>
        <v>6.7400000000000011</v>
      </c>
      <c r="E20" s="14">
        <f t="shared" si="1"/>
        <v>202.20000000000005</v>
      </c>
    </row>
    <row r="21" spans="1:5" x14ac:dyDescent="0.25">
      <c r="A21" s="11" t="s">
        <v>741</v>
      </c>
      <c r="B21" s="12">
        <v>180</v>
      </c>
      <c r="C21" s="16">
        <v>33.700000000000003</v>
      </c>
      <c r="D21" s="16">
        <f t="shared" si="0"/>
        <v>6.7400000000000011</v>
      </c>
      <c r="E21" s="14">
        <f t="shared" si="1"/>
        <v>1213.2000000000003</v>
      </c>
    </row>
    <row r="22" spans="1:5" x14ac:dyDescent="0.25">
      <c r="A22" s="11" t="s">
        <v>743</v>
      </c>
      <c r="B22" s="12">
        <v>3</v>
      </c>
      <c r="C22" s="16">
        <v>33.700000000000003</v>
      </c>
      <c r="D22" s="16">
        <f t="shared" si="0"/>
        <v>6.7400000000000011</v>
      </c>
      <c r="E22" s="14">
        <f t="shared" si="1"/>
        <v>20.220000000000002</v>
      </c>
    </row>
    <row r="23" spans="1:5" x14ac:dyDescent="0.25">
      <c r="A23" s="11" t="s">
        <v>740</v>
      </c>
      <c r="B23" s="12">
        <v>1</v>
      </c>
      <c r="C23" s="16">
        <v>1678.4</v>
      </c>
      <c r="D23" s="16">
        <f t="shared" si="0"/>
        <v>335.68000000000006</v>
      </c>
      <c r="E23" s="14">
        <f t="shared" si="1"/>
        <v>335.68000000000006</v>
      </c>
    </row>
    <row r="24" spans="1:5" x14ac:dyDescent="0.25">
      <c r="A24" s="11" t="s">
        <v>1873</v>
      </c>
      <c r="B24" s="12">
        <v>1</v>
      </c>
      <c r="C24" s="16">
        <v>1868.6</v>
      </c>
      <c r="D24" s="16">
        <f t="shared" si="0"/>
        <v>373.72</v>
      </c>
      <c r="E24" s="14">
        <f t="shared" si="1"/>
        <v>373.72</v>
      </c>
    </row>
    <row r="25" spans="1:5" x14ac:dyDescent="0.25">
      <c r="A25" s="11" t="s">
        <v>1863</v>
      </c>
      <c r="B25" s="12">
        <v>1</v>
      </c>
      <c r="C25" s="16">
        <v>2364.1</v>
      </c>
      <c r="D25" s="16">
        <f t="shared" si="0"/>
        <v>472.82</v>
      </c>
      <c r="E25" s="14">
        <f t="shared" si="1"/>
        <v>472.82</v>
      </c>
    </row>
    <row r="26" spans="1:5" x14ac:dyDescent="0.25">
      <c r="A26" s="11" t="s">
        <v>742</v>
      </c>
      <c r="B26" s="12">
        <v>3</v>
      </c>
      <c r="C26" s="16">
        <v>2364.1</v>
      </c>
      <c r="D26" s="16">
        <f t="shared" si="0"/>
        <v>472.82</v>
      </c>
      <c r="E26" s="14">
        <f t="shared" si="1"/>
        <v>1418.46</v>
      </c>
    </row>
    <row r="27" spans="1:5" x14ac:dyDescent="0.25">
      <c r="A27" s="11" t="s">
        <v>744</v>
      </c>
      <c r="B27" s="12">
        <v>2</v>
      </c>
      <c r="C27" s="16">
        <v>47.1</v>
      </c>
      <c r="D27" s="16">
        <f t="shared" si="0"/>
        <v>9.42</v>
      </c>
      <c r="E27" s="14">
        <f t="shared" si="1"/>
        <v>18.84</v>
      </c>
    </row>
    <row r="28" spans="1:5" x14ac:dyDescent="0.25">
      <c r="A28" s="11" t="s">
        <v>1878</v>
      </c>
      <c r="B28" s="12">
        <v>338</v>
      </c>
      <c r="C28" s="16">
        <v>47.1</v>
      </c>
      <c r="D28" s="16">
        <f t="shared" si="0"/>
        <v>9.42</v>
      </c>
      <c r="E28" s="14">
        <f t="shared" si="1"/>
        <v>3183.96</v>
      </c>
    </row>
    <row r="29" spans="1:5" x14ac:dyDescent="0.25">
      <c r="A29" s="11" t="s">
        <v>745</v>
      </c>
      <c r="B29" s="12">
        <v>2</v>
      </c>
      <c r="C29" s="16">
        <v>47.1</v>
      </c>
      <c r="D29" s="16">
        <f t="shared" si="0"/>
        <v>9.42</v>
      </c>
      <c r="E29" s="14">
        <f t="shared" si="1"/>
        <v>18.84</v>
      </c>
    </row>
    <row r="30" spans="1:5" x14ac:dyDescent="0.25">
      <c r="A30" s="11" t="s">
        <v>1867</v>
      </c>
      <c r="B30" s="12">
        <v>1</v>
      </c>
      <c r="C30" s="16">
        <v>3540.2</v>
      </c>
      <c r="D30" s="16">
        <f t="shared" si="0"/>
        <v>708.04</v>
      </c>
      <c r="E30" s="14">
        <f t="shared" si="1"/>
        <v>708.04</v>
      </c>
    </row>
    <row r="31" spans="1:5" x14ac:dyDescent="0.25">
      <c r="A31" s="11" t="s">
        <v>1864</v>
      </c>
      <c r="B31" s="12">
        <v>1</v>
      </c>
      <c r="C31" s="16">
        <v>5317.8</v>
      </c>
      <c r="D31" s="16">
        <f t="shared" si="0"/>
        <v>1063.5600000000002</v>
      </c>
      <c r="E31" s="14">
        <f t="shared" si="1"/>
        <v>1063.5600000000002</v>
      </c>
    </row>
    <row r="32" spans="1:5" x14ac:dyDescent="0.25">
      <c r="A32" s="11" t="s">
        <v>746</v>
      </c>
      <c r="B32" s="12">
        <v>15</v>
      </c>
      <c r="C32" s="16">
        <v>75.599999999999994</v>
      </c>
      <c r="D32" s="16">
        <f t="shared" si="0"/>
        <v>15.12</v>
      </c>
      <c r="E32" s="14">
        <f t="shared" si="1"/>
        <v>226.79999999999998</v>
      </c>
    </row>
    <row r="33" spans="1:5" x14ac:dyDescent="0.25">
      <c r="A33" s="11" t="s">
        <v>747</v>
      </c>
      <c r="B33" s="12">
        <v>152</v>
      </c>
      <c r="C33" s="16">
        <v>100.1</v>
      </c>
      <c r="D33" s="16">
        <f t="shared" si="0"/>
        <v>20.02</v>
      </c>
      <c r="E33" s="14">
        <f t="shared" si="1"/>
        <v>3043.04</v>
      </c>
    </row>
    <row r="34" spans="1:5" x14ac:dyDescent="0.25">
      <c r="A34" s="11" t="s">
        <v>1877</v>
      </c>
      <c r="B34" s="12">
        <v>37</v>
      </c>
      <c r="C34" s="16">
        <v>106.4</v>
      </c>
      <c r="D34" s="16">
        <f t="shared" si="0"/>
        <v>21.28</v>
      </c>
      <c r="E34" s="14">
        <f t="shared" si="1"/>
        <v>787.36</v>
      </c>
    </row>
    <row r="35" spans="1:5" x14ac:dyDescent="0.25">
      <c r="A35" s="11" t="s">
        <v>1881</v>
      </c>
      <c r="B35" s="12">
        <v>1</v>
      </c>
      <c r="C35" s="16">
        <v>106.4</v>
      </c>
      <c r="D35" s="16">
        <f t="shared" si="0"/>
        <v>21.28</v>
      </c>
      <c r="E35" s="14">
        <f t="shared" si="1"/>
        <v>21.28</v>
      </c>
    </row>
    <row r="36" spans="1:5" x14ac:dyDescent="0.25">
      <c r="A36" s="11" t="s">
        <v>748</v>
      </c>
      <c r="B36" s="12">
        <v>14</v>
      </c>
      <c r="C36" s="16">
        <v>115.6</v>
      </c>
      <c r="D36" s="16">
        <f t="shared" si="0"/>
        <v>23.12</v>
      </c>
      <c r="E36" s="14">
        <f t="shared" si="1"/>
        <v>323.68</v>
      </c>
    </row>
    <row r="37" spans="1:5" x14ac:dyDescent="0.25">
      <c r="A37" s="11" t="s">
        <v>1876</v>
      </c>
      <c r="B37" s="12">
        <v>10</v>
      </c>
      <c r="C37" s="16">
        <v>115.6</v>
      </c>
      <c r="D37" s="16">
        <f t="shared" si="0"/>
        <v>23.12</v>
      </c>
      <c r="E37" s="14">
        <f t="shared" si="1"/>
        <v>231.20000000000002</v>
      </c>
    </row>
    <row r="38" spans="1:5" x14ac:dyDescent="0.25">
      <c r="A38" s="11" t="s">
        <v>749</v>
      </c>
      <c r="B38" s="12">
        <v>6</v>
      </c>
      <c r="C38" s="16">
        <v>130.1</v>
      </c>
      <c r="D38" s="16">
        <f t="shared" si="0"/>
        <v>26.02</v>
      </c>
      <c r="E38" s="14">
        <f t="shared" si="1"/>
        <v>156.12</v>
      </c>
    </row>
    <row r="39" spans="1:5" x14ac:dyDescent="0.25">
      <c r="A39" s="11" t="s">
        <v>1882</v>
      </c>
      <c r="B39" s="12">
        <v>6</v>
      </c>
      <c r="C39" s="16">
        <v>179.3</v>
      </c>
      <c r="D39" s="16">
        <f t="shared" si="0"/>
        <v>35.860000000000007</v>
      </c>
      <c r="E39" s="14">
        <f t="shared" si="1"/>
        <v>215.16000000000003</v>
      </c>
    </row>
    <row r="40" spans="1:5" x14ac:dyDescent="0.25">
      <c r="A40" s="11" t="s">
        <v>1868</v>
      </c>
      <c r="B40" s="12">
        <v>70</v>
      </c>
      <c r="C40" s="16">
        <v>224.2</v>
      </c>
      <c r="D40" s="16">
        <f t="shared" si="0"/>
        <v>44.84</v>
      </c>
      <c r="E40" s="14">
        <f t="shared" si="1"/>
        <v>3138.8</v>
      </c>
    </row>
    <row r="41" spans="1:5" x14ac:dyDescent="0.25">
      <c r="A41" s="11" t="s">
        <v>1869</v>
      </c>
      <c r="B41" s="12">
        <v>69</v>
      </c>
      <c r="C41" s="16">
        <v>308.3</v>
      </c>
      <c r="D41" s="16">
        <f t="shared" si="0"/>
        <v>61.660000000000004</v>
      </c>
      <c r="E41" s="14">
        <f t="shared" si="1"/>
        <v>4254.54</v>
      </c>
    </row>
    <row r="42" spans="1:5" x14ac:dyDescent="0.25">
      <c r="A42" s="11" t="s">
        <v>750</v>
      </c>
      <c r="B42" s="12">
        <v>857</v>
      </c>
      <c r="C42" s="16">
        <v>321.60000000000002</v>
      </c>
      <c r="D42" s="16">
        <f t="shared" si="0"/>
        <v>64.320000000000007</v>
      </c>
      <c r="E42" s="14">
        <f t="shared" si="1"/>
        <v>55122.240000000005</v>
      </c>
    </row>
    <row r="43" spans="1:5" x14ac:dyDescent="0.25">
      <c r="A43" s="11" t="s">
        <v>1870</v>
      </c>
      <c r="B43" s="12">
        <v>411</v>
      </c>
      <c r="C43" s="16">
        <v>339.7</v>
      </c>
      <c r="D43" s="16">
        <f t="shared" si="0"/>
        <v>67.94</v>
      </c>
      <c r="E43" s="14">
        <f t="shared" si="1"/>
        <v>27923.34</v>
      </c>
    </row>
    <row r="44" spans="1:5" x14ac:dyDescent="0.25">
      <c r="A44" s="11" t="s">
        <v>751</v>
      </c>
      <c r="B44" s="12">
        <v>40</v>
      </c>
      <c r="C44" s="16">
        <v>339.7</v>
      </c>
      <c r="D44" s="16">
        <f t="shared" si="0"/>
        <v>67.94</v>
      </c>
      <c r="E44" s="14">
        <f t="shared" si="1"/>
        <v>2717.6</v>
      </c>
    </row>
    <row r="45" spans="1:5" x14ac:dyDescent="0.25">
      <c r="A45" s="11" t="s">
        <v>752</v>
      </c>
      <c r="B45" s="12">
        <v>80</v>
      </c>
      <c r="C45" s="16">
        <v>355</v>
      </c>
      <c r="D45" s="16">
        <f t="shared" si="0"/>
        <v>71</v>
      </c>
      <c r="E45" s="14">
        <f t="shared" si="1"/>
        <v>5680</v>
      </c>
    </row>
    <row r="46" spans="1:5" x14ac:dyDescent="0.25">
      <c r="A46" s="11" t="s">
        <v>753</v>
      </c>
      <c r="B46" s="12">
        <v>10</v>
      </c>
      <c r="C46" s="16">
        <v>355</v>
      </c>
      <c r="D46" s="16">
        <f t="shared" si="0"/>
        <v>71</v>
      </c>
      <c r="E46" s="14">
        <f t="shared" si="1"/>
        <v>710</v>
      </c>
    </row>
    <row r="47" spans="1:5" x14ac:dyDescent="0.25">
      <c r="A47" s="11" t="s">
        <v>754</v>
      </c>
      <c r="B47" s="12">
        <v>4</v>
      </c>
      <c r="C47" s="16">
        <v>355</v>
      </c>
      <c r="D47" s="16">
        <f t="shared" si="0"/>
        <v>71</v>
      </c>
      <c r="E47" s="14">
        <f t="shared" si="1"/>
        <v>284</v>
      </c>
    </row>
    <row r="48" spans="1:5" x14ac:dyDescent="0.25">
      <c r="E48" s="14">
        <f>SUM(E3:E47)</f>
        <v>730345.36</v>
      </c>
    </row>
  </sheetData>
  <autoFilter ref="A2:B2">
    <sortState ref="A3:D47">
      <sortCondition ref="A2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9" workbookViewId="0">
      <selection sqref="A1:XFD64"/>
    </sheetView>
  </sheetViews>
  <sheetFormatPr defaultRowHeight="15" x14ac:dyDescent="0.25"/>
  <cols>
    <col min="1" max="1" width="31.5703125" bestFit="1" customWidth="1"/>
    <col min="2" max="2" width="16" bestFit="1" customWidth="1"/>
    <col min="3" max="3" width="12.28515625" bestFit="1" customWidth="1"/>
    <col min="4" max="4" width="10.7109375" style="14" bestFit="1" customWidth="1"/>
    <col min="5" max="5" width="10.42578125" bestFit="1" customWidth="1"/>
    <col min="6" max="6" width="10" bestFit="1" customWidth="1"/>
  </cols>
  <sheetData>
    <row r="1" spans="1:6" ht="15.75" x14ac:dyDescent="0.25">
      <c r="A1" s="56" t="s">
        <v>625</v>
      </c>
      <c r="B1" s="56"/>
      <c r="C1" s="56"/>
      <c r="D1" s="56"/>
      <c r="E1" s="56"/>
    </row>
    <row r="2" spans="1:6" x14ac:dyDescent="0.25">
      <c r="A2" s="9" t="s">
        <v>2149</v>
      </c>
      <c r="B2" s="9" t="s">
        <v>1257</v>
      </c>
      <c r="C2" s="18" t="s">
        <v>1</v>
      </c>
      <c r="D2" s="28" t="s">
        <v>1986</v>
      </c>
      <c r="E2" s="19" t="s">
        <v>1987</v>
      </c>
    </row>
    <row r="3" spans="1:6" x14ac:dyDescent="0.25">
      <c r="A3" s="11" t="s">
        <v>1796</v>
      </c>
      <c r="B3" s="11" t="s">
        <v>1348</v>
      </c>
      <c r="C3" s="12">
        <v>5</v>
      </c>
      <c r="D3" s="29">
        <v>33.700000000000003</v>
      </c>
      <c r="E3" s="30">
        <f>D3*0.34</f>
        <v>11.458000000000002</v>
      </c>
      <c r="F3" s="15">
        <f>C3*E3</f>
        <v>57.290000000000006</v>
      </c>
    </row>
    <row r="4" spans="1:6" x14ac:dyDescent="0.25">
      <c r="A4" s="11" t="s">
        <v>1795</v>
      </c>
      <c r="B4" s="11" t="s">
        <v>1348</v>
      </c>
      <c r="C4" s="12">
        <v>29</v>
      </c>
      <c r="D4" s="29">
        <v>33.700000000000003</v>
      </c>
      <c r="E4" s="30">
        <f t="shared" ref="E4:E63" si="0">D4*0.34</f>
        <v>11.458000000000002</v>
      </c>
      <c r="F4" s="15">
        <f t="shared" ref="F4:F63" si="1">C4*E4</f>
        <v>332.28200000000004</v>
      </c>
    </row>
    <row r="5" spans="1:6" x14ac:dyDescent="0.25">
      <c r="A5" s="11" t="s">
        <v>1794</v>
      </c>
      <c r="B5" s="11" t="s">
        <v>1348</v>
      </c>
      <c r="C5" s="12">
        <v>119</v>
      </c>
      <c r="D5" s="29">
        <v>33.700000000000003</v>
      </c>
      <c r="E5" s="30">
        <f t="shared" si="0"/>
        <v>11.458000000000002</v>
      </c>
      <c r="F5" s="15">
        <f t="shared" si="1"/>
        <v>1363.5020000000002</v>
      </c>
    </row>
    <row r="6" spans="1:6" x14ac:dyDescent="0.25">
      <c r="A6" s="11" t="s">
        <v>1763</v>
      </c>
      <c r="B6" s="11" t="s">
        <v>1348</v>
      </c>
      <c r="C6" s="12">
        <v>27</v>
      </c>
      <c r="D6" s="29">
        <v>33.700000000000003</v>
      </c>
      <c r="E6" s="30">
        <f t="shared" si="0"/>
        <v>11.458000000000002</v>
      </c>
      <c r="F6" s="15">
        <f t="shared" si="1"/>
        <v>309.36600000000004</v>
      </c>
    </row>
    <row r="7" spans="1:6" x14ac:dyDescent="0.25">
      <c r="A7" s="11" t="s">
        <v>1793</v>
      </c>
      <c r="B7" s="11" t="s">
        <v>1348</v>
      </c>
      <c r="C7" s="12">
        <v>28</v>
      </c>
      <c r="D7" s="29">
        <v>34.9</v>
      </c>
      <c r="E7" s="30">
        <f t="shared" si="0"/>
        <v>11.866</v>
      </c>
      <c r="F7" s="15">
        <f t="shared" si="1"/>
        <v>332.24799999999999</v>
      </c>
    </row>
    <row r="8" spans="1:6" x14ac:dyDescent="0.25">
      <c r="A8" s="11" t="s">
        <v>1792</v>
      </c>
      <c r="B8" s="11" t="s">
        <v>1348</v>
      </c>
      <c r="C8" s="12">
        <v>18</v>
      </c>
      <c r="D8" s="29">
        <v>34.9</v>
      </c>
      <c r="E8" s="30">
        <f t="shared" si="0"/>
        <v>11.866</v>
      </c>
      <c r="F8" s="15">
        <f t="shared" si="1"/>
        <v>213.58799999999999</v>
      </c>
    </row>
    <row r="9" spans="1:6" x14ac:dyDescent="0.25">
      <c r="A9" s="11" t="s">
        <v>1790</v>
      </c>
      <c r="B9" s="11" t="s">
        <v>1348</v>
      </c>
      <c r="C9" s="12">
        <v>39</v>
      </c>
      <c r="D9" s="29">
        <v>34.9</v>
      </c>
      <c r="E9" s="30">
        <f t="shared" si="0"/>
        <v>11.866</v>
      </c>
      <c r="F9" s="15">
        <f t="shared" si="1"/>
        <v>462.774</v>
      </c>
    </row>
    <row r="10" spans="1:6" x14ac:dyDescent="0.25">
      <c r="A10" s="11" t="s">
        <v>1767</v>
      </c>
      <c r="B10" s="11" t="s">
        <v>1348</v>
      </c>
      <c r="C10" s="12">
        <v>154</v>
      </c>
      <c r="D10" s="29">
        <v>34.9</v>
      </c>
      <c r="E10" s="30">
        <f t="shared" si="0"/>
        <v>11.866</v>
      </c>
      <c r="F10" s="15">
        <f t="shared" si="1"/>
        <v>1827.364</v>
      </c>
    </row>
    <row r="11" spans="1:6" x14ac:dyDescent="0.25">
      <c r="A11" s="11" t="s">
        <v>1789</v>
      </c>
      <c r="B11" s="11" t="s">
        <v>1348</v>
      </c>
      <c r="C11" s="12">
        <v>125</v>
      </c>
      <c r="D11" s="29">
        <v>34.9</v>
      </c>
      <c r="E11" s="30">
        <f t="shared" si="0"/>
        <v>11.866</v>
      </c>
      <c r="F11" s="15">
        <f t="shared" si="1"/>
        <v>1483.25</v>
      </c>
    </row>
    <row r="12" spans="1:6" x14ac:dyDescent="0.25">
      <c r="A12" s="11" t="s">
        <v>1804</v>
      </c>
      <c r="B12" s="11" t="s">
        <v>1348</v>
      </c>
      <c r="C12" s="12">
        <v>5</v>
      </c>
      <c r="D12" s="29">
        <v>475.4</v>
      </c>
      <c r="E12" s="30">
        <f t="shared" si="0"/>
        <v>161.636</v>
      </c>
      <c r="F12" s="15">
        <f t="shared" si="1"/>
        <v>808.18</v>
      </c>
    </row>
    <row r="13" spans="1:6" x14ac:dyDescent="0.25">
      <c r="A13" s="11" t="s">
        <v>1805</v>
      </c>
      <c r="B13" s="11" t="s">
        <v>1348</v>
      </c>
      <c r="C13" s="12">
        <v>1</v>
      </c>
      <c r="D13" s="29">
        <v>515.20000000000005</v>
      </c>
      <c r="E13" s="30">
        <f t="shared" si="0"/>
        <v>175.16800000000003</v>
      </c>
      <c r="F13" s="15">
        <f t="shared" si="1"/>
        <v>175.16800000000003</v>
      </c>
    </row>
    <row r="14" spans="1:6" x14ac:dyDescent="0.25">
      <c r="A14" s="11" t="s">
        <v>1749</v>
      </c>
      <c r="B14" s="11" t="s">
        <v>1348</v>
      </c>
      <c r="C14" s="12">
        <v>67</v>
      </c>
      <c r="D14" s="29">
        <v>515.20000000000005</v>
      </c>
      <c r="E14" s="30">
        <f t="shared" si="0"/>
        <v>175.16800000000003</v>
      </c>
      <c r="F14" s="15">
        <f t="shared" si="1"/>
        <v>11736.256000000003</v>
      </c>
    </row>
    <row r="15" spans="1:6" x14ac:dyDescent="0.25">
      <c r="A15" s="11" t="s">
        <v>1759</v>
      </c>
      <c r="B15" s="11" t="s">
        <v>1348</v>
      </c>
      <c r="C15" s="12">
        <v>4</v>
      </c>
      <c r="D15" s="29">
        <v>545.5</v>
      </c>
      <c r="E15" s="30">
        <f t="shared" si="0"/>
        <v>185.47000000000003</v>
      </c>
      <c r="F15" s="15">
        <f t="shared" si="1"/>
        <v>741.88000000000011</v>
      </c>
    </row>
    <row r="16" spans="1:6" x14ac:dyDescent="0.25">
      <c r="A16" s="11" t="s">
        <v>1760</v>
      </c>
      <c r="B16" s="11" t="s">
        <v>1348</v>
      </c>
      <c r="C16" s="12">
        <v>3</v>
      </c>
      <c r="D16" s="29">
        <v>642.20000000000005</v>
      </c>
      <c r="E16" s="30">
        <f t="shared" si="0"/>
        <v>218.34800000000004</v>
      </c>
      <c r="F16" s="15">
        <f t="shared" si="1"/>
        <v>655.0440000000001</v>
      </c>
    </row>
    <row r="17" spans="1:6" x14ac:dyDescent="0.25">
      <c r="A17" s="11" t="s">
        <v>1751</v>
      </c>
      <c r="B17" s="11" t="s">
        <v>1348</v>
      </c>
      <c r="C17" s="12">
        <v>1</v>
      </c>
      <c r="D17" s="29">
        <v>685.9</v>
      </c>
      <c r="E17" s="30">
        <f t="shared" si="0"/>
        <v>233.20600000000002</v>
      </c>
      <c r="F17" s="15">
        <f t="shared" si="1"/>
        <v>233.20600000000002</v>
      </c>
    </row>
    <row r="18" spans="1:6" x14ac:dyDescent="0.25">
      <c r="A18" s="11" t="s">
        <v>1754</v>
      </c>
      <c r="B18" s="11" t="s">
        <v>1348</v>
      </c>
      <c r="C18" s="12">
        <v>2</v>
      </c>
      <c r="D18" s="29">
        <v>1247.5999999999999</v>
      </c>
      <c r="E18" s="30">
        <f t="shared" si="0"/>
        <v>424.18400000000003</v>
      </c>
      <c r="F18" s="15">
        <f t="shared" si="1"/>
        <v>848.36800000000005</v>
      </c>
    </row>
    <row r="19" spans="1:6" x14ac:dyDescent="0.25">
      <c r="A19" s="11" t="s">
        <v>1748</v>
      </c>
      <c r="B19" s="11" t="s">
        <v>1348</v>
      </c>
      <c r="C19" s="12">
        <v>4</v>
      </c>
      <c r="D19" s="29">
        <v>1429.7</v>
      </c>
      <c r="E19" s="30">
        <f t="shared" si="0"/>
        <v>486.09800000000007</v>
      </c>
      <c r="F19" s="15">
        <f t="shared" si="1"/>
        <v>1944.3920000000003</v>
      </c>
    </row>
    <row r="20" spans="1:6" x14ac:dyDescent="0.25">
      <c r="A20" s="11" t="s">
        <v>1788</v>
      </c>
      <c r="B20" s="11" t="s">
        <v>1348</v>
      </c>
      <c r="C20" s="12">
        <v>118</v>
      </c>
      <c r="D20" s="29">
        <v>34.9</v>
      </c>
      <c r="E20" s="30">
        <f t="shared" si="0"/>
        <v>11.866</v>
      </c>
      <c r="F20" s="15">
        <f t="shared" si="1"/>
        <v>1400.1879999999999</v>
      </c>
    </row>
    <row r="21" spans="1:6" x14ac:dyDescent="0.25">
      <c r="A21" s="11" t="s">
        <v>1787</v>
      </c>
      <c r="B21" s="11" t="s">
        <v>1348</v>
      </c>
      <c r="C21" s="12">
        <v>112</v>
      </c>
      <c r="D21" s="29">
        <v>34.9</v>
      </c>
      <c r="E21" s="30">
        <f t="shared" si="0"/>
        <v>11.866</v>
      </c>
      <c r="F21" s="15">
        <f t="shared" si="1"/>
        <v>1328.992</v>
      </c>
    </row>
    <row r="22" spans="1:6" x14ac:dyDescent="0.25">
      <c r="A22" s="11" t="s">
        <v>1762</v>
      </c>
      <c r="B22" s="11" t="s">
        <v>1348</v>
      </c>
      <c r="C22" s="12">
        <v>7</v>
      </c>
      <c r="D22" s="29">
        <v>34.9</v>
      </c>
      <c r="E22" s="30">
        <f t="shared" si="0"/>
        <v>11.866</v>
      </c>
      <c r="F22" s="15">
        <f t="shared" si="1"/>
        <v>83.061999999999998</v>
      </c>
    </row>
    <row r="23" spans="1:6" x14ac:dyDescent="0.25">
      <c r="A23" s="11" t="s">
        <v>1786</v>
      </c>
      <c r="B23" s="11" t="s">
        <v>1348</v>
      </c>
      <c r="C23" s="12">
        <v>43</v>
      </c>
      <c r="D23" s="29">
        <v>34.9</v>
      </c>
      <c r="E23" s="30">
        <f t="shared" si="0"/>
        <v>11.866</v>
      </c>
      <c r="F23" s="15">
        <f t="shared" si="1"/>
        <v>510.238</v>
      </c>
    </row>
    <row r="24" spans="1:6" x14ac:dyDescent="0.25">
      <c r="A24" s="11" t="s">
        <v>1769</v>
      </c>
      <c r="B24" s="11" t="s">
        <v>1348</v>
      </c>
      <c r="C24" s="12">
        <v>2</v>
      </c>
      <c r="D24" s="29">
        <v>34.9</v>
      </c>
      <c r="E24" s="30">
        <f t="shared" si="0"/>
        <v>11.866</v>
      </c>
      <c r="F24" s="15">
        <f t="shared" si="1"/>
        <v>23.731999999999999</v>
      </c>
    </row>
    <row r="25" spans="1:6" x14ac:dyDescent="0.25">
      <c r="A25" s="11" t="s">
        <v>1785</v>
      </c>
      <c r="B25" s="11" t="s">
        <v>1348</v>
      </c>
      <c r="C25" s="12">
        <v>20</v>
      </c>
      <c r="D25" s="29">
        <v>34.9</v>
      </c>
      <c r="E25" s="30">
        <f t="shared" si="0"/>
        <v>11.866</v>
      </c>
      <c r="F25" s="15">
        <f t="shared" si="1"/>
        <v>237.32</v>
      </c>
    </row>
    <row r="26" spans="1:6" x14ac:dyDescent="0.25">
      <c r="A26" s="11" t="s">
        <v>1784</v>
      </c>
      <c r="B26" s="11" t="s">
        <v>1348</v>
      </c>
      <c r="C26" s="12">
        <v>18</v>
      </c>
      <c r="D26" s="29">
        <v>34.9</v>
      </c>
      <c r="E26" s="30">
        <f t="shared" si="0"/>
        <v>11.866</v>
      </c>
      <c r="F26" s="15">
        <f t="shared" si="1"/>
        <v>213.58799999999999</v>
      </c>
    </row>
    <row r="27" spans="1:6" x14ac:dyDescent="0.25">
      <c r="A27" s="11" t="s">
        <v>626</v>
      </c>
      <c r="B27" s="11" t="s">
        <v>1348</v>
      </c>
      <c r="C27" s="12">
        <v>20</v>
      </c>
      <c r="D27" s="29">
        <v>1688</v>
      </c>
      <c r="E27" s="30">
        <f t="shared" si="0"/>
        <v>573.92000000000007</v>
      </c>
      <c r="F27" s="15">
        <f t="shared" si="1"/>
        <v>11478.400000000001</v>
      </c>
    </row>
    <row r="28" spans="1:6" x14ac:dyDescent="0.25">
      <c r="A28" s="11" t="s">
        <v>1783</v>
      </c>
      <c r="B28" s="11" t="s">
        <v>1348</v>
      </c>
      <c r="C28" s="12">
        <v>2</v>
      </c>
      <c r="D28" s="29">
        <v>45.9</v>
      </c>
      <c r="E28" s="30">
        <f t="shared" si="0"/>
        <v>15.606</v>
      </c>
      <c r="F28" s="15">
        <f t="shared" si="1"/>
        <v>31.212</v>
      </c>
    </row>
    <row r="29" spans="1:6" x14ac:dyDescent="0.25">
      <c r="A29" s="11" t="s">
        <v>1781</v>
      </c>
      <c r="B29" s="11" t="s">
        <v>1348</v>
      </c>
      <c r="C29" s="12">
        <v>17</v>
      </c>
      <c r="D29" s="29">
        <v>47.1</v>
      </c>
      <c r="E29" s="30">
        <f t="shared" si="0"/>
        <v>16.014000000000003</v>
      </c>
      <c r="F29" s="15">
        <f t="shared" si="1"/>
        <v>272.23800000000006</v>
      </c>
    </row>
    <row r="30" spans="1:6" x14ac:dyDescent="0.25">
      <c r="A30" s="11" t="s">
        <v>1771</v>
      </c>
      <c r="B30" s="11" t="s">
        <v>1348</v>
      </c>
      <c r="C30" s="12">
        <v>32</v>
      </c>
      <c r="D30" s="29">
        <v>47.1</v>
      </c>
      <c r="E30" s="30">
        <f t="shared" si="0"/>
        <v>16.014000000000003</v>
      </c>
      <c r="F30" s="15">
        <f t="shared" si="1"/>
        <v>512.44800000000009</v>
      </c>
    </row>
    <row r="31" spans="1:6" x14ac:dyDescent="0.25">
      <c r="A31" s="11" t="s">
        <v>1780</v>
      </c>
      <c r="B31" s="11" t="s">
        <v>1348</v>
      </c>
      <c r="C31" s="12">
        <v>18</v>
      </c>
      <c r="D31" s="29">
        <v>47.1</v>
      </c>
      <c r="E31" s="30">
        <f t="shared" si="0"/>
        <v>16.014000000000003</v>
      </c>
      <c r="F31" s="15">
        <f t="shared" si="1"/>
        <v>288.25200000000007</v>
      </c>
    </row>
    <row r="32" spans="1:6" x14ac:dyDescent="0.25">
      <c r="A32" s="11" t="s">
        <v>1779</v>
      </c>
      <c r="B32" s="11" t="s">
        <v>1348</v>
      </c>
      <c r="C32" s="12">
        <v>7</v>
      </c>
      <c r="D32" s="29">
        <v>70.400000000000006</v>
      </c>
      <c r="E32" s="30">
        <f t="shared" si="0"/>
        <v>23.936000000000003</v>
      </c>
      <c r="F32" s="15">
        <f t="shared" si="1"/>
        <v>167.55200000000002</v>
      </c>
    </row>
    <row r="33" spans="1:6" x14ac:dyDescent="0.25">
      <c r="A33" s="11" t="s">
        <v>1778</v>
      </c>
      <c r="B33" s="11" t="s">
        <v>1348</v>
      </c>
      <c r="C33" s="12">
        <v>20</v>
      </c>
      <c r="D33" s="29">
        <v>70.400000000000006</v>
      </c>
      <c r="E33" s="30">
        <f t="shared" si="0"/>
        <v>23.936000000000003</v>
      </c>
      <c r="F33" s="15">
        <f t="shared" si="1"/>
        <v>478.72000000000008</v>
      </c>
    </row>
    <row r="34" spans="1:6" x14ac:dyDescent="0.25">
      <c r="A34" s="11" t="s">
        <v>1766</v>
      </c>
      <c r="B34" s="11" t="s">
        <v>1348</v>
      </c>
      <c r="C34" s="12">
        <v>30</v>
      </c>
      <c r="D34" s="29">
        <v>70.400000000000006</v>
      </c>
      <c r="E34" s="30">
        <f t="shared" si="0"/>
        <v>23.936000000000003</v>
      </c>
      <c r="F34" s="15">
        <f t="shared" si="1"/>
        <v>718.08000000000015</v>
      </c>
    </row>
    <row r="35" spans="1:6" x14ac:dyDescent="0.25">
      <c r="A35" s="11" t="s">
        <v>1776</v>
      </c>
      <c r="B35" s="11" t="s">
        <v>1348</v>
      </c>
      <c r="C35" s="12">
        <v>6</v>
      </c>
      <c r="D35" s="29">
        <v>85.2</v>
      </c>
      <c r="E35" s="30">
        <f t="shared" si="0"/>
        <v>28.968000000000004</v>
      </c>
      <c r="F35" s="15">
        <f t="shared" si="1"/>
        <v>173.80800000000002</v>
      </c>
    </row>
    <row r="36" spans="1:6" x14ac:dyDescent="0.25">
      <c r="A36" s="11" t="s">
        <v>1994</v>
      </c>
      <c r="B36" s="11" t="s">
        <v>1348</v>
      </c>
      <c r="C36" s="12">
        <v>1</v>
      </c>
      <c r="D36" s="29">
        <v>1157.7</v>
      </c>
      <c r="E36" s="30">
        <f t="shared" si="0"/>
        <v>393.61800000000005</v>
      </c>
      <c r="F36" s="15">
        <f t="shared" si="1"/>
        <v>393.61800000000005</v>
      </c>
    </row>
    <row r="37" spans="1:6" x14ac:dyDescent="0.25">
      <c r="A37" s="11" t="s">
        <v>1775</v>
      </c>
      <c r="B37" s="11" t="s">
        <v>1348</v>
      </c>
      <c r="C37" s="12">
        <v>20</v>
      </c>
      <c r="D37" s="29">
        <v>85.2</v>
      </c>
      <c r="E37" s="30">
        <f t="shared" si="0"/>
        <v>28.968000000000004</v>
      </c>
      <c r="F37" s="15">
        <f t="shared" si="1"/>
        <v>579.36000000000013</v>
      </c>
    </row>
    <row r="38" spans="1:6" x14ac:dyDescent="0.25">
      <c r="A38" s="11" t="s">
        <v>1747</v>
      </c>
      <c r="B38" s="11" t="s">
        <v>1348</v>
      </c>
      <c r="C38" s="12">
        <v>62</v>
      </c>
      <c r="D38" s="29">
        <v>85.2</v>
      </c>
      <c r="E38" s="30">
        <f t="shared" si="0"/>
        <v>28.968000000000004</v>
      </c>
      <c r="F38" s="15">
        <f t="shared" si="1"/>
        <v>1796.0160000000003</v>
      </c>
    </row>
    <row r="39" spans="1:6" x14ac:dyDescent="0.25">
      <c r="A39" s="11" t="s">
        <v>1774</v>
      </c>
      <c r="B39" s="11" t="s">
        <v>1348</v>
      </c>
      <c r="C39" s="12">
        <v>27</v>
      </c>
      <c r="D39" s="29">
        <v>85.2</v>
      </c>
      <c r="E39" s="30">
        <f t="shared" si="0"/>
        <v>28.968000000000004</v>
      </c>
      <c r="F39" s="15">
        <f t="shared" si="1"/>
        <v>782.13600000000008</v>
      </c>
    </row>
    <row r="40" spans="1:6" x14ac:dyDescent="0.25">
      <c r="A40" s="11" t="s">
        <v>1773</v>
      </c>
      <c r="B40" s="11" t="s">
        <v>1348</v>
      </c>
      <c r="C40" s="12">
        <v>19</v>
      </c>
      <c r="D40" s="29">
        <v>111.8</v>
      </c>
      <c r="E40" s="30">
        <f t="shared" si="0"/>
        <v>38.012</v>
      </c>
      <c r="F40" s="15">
        <f t="shared" si="1"/>
        <v>722.22800000000007</v>
      </c>
    </row>
    <row r="41" spans="1:6" x14ac:dyDescent="0.25">
      <c r="A41" s="11" t="s">
        <v>1761</v>
      </c>
      <c r="B41" s="11" t="s">
        <v>1348</v>
      </c>
      <c r="C41" s="12">
        <v>48</v>
      </c>
      <c r="D41" s="29">
        <v>111.8</v>
      </c>
      <c r="E41" s="30">
        <f t="shared" si="0"/>
        <v>38.012</v>
      </c>
      <c r="F41" s="15">
        <f t="shared" si="1"/>
        <v>1824.576</v>
      </c>
    </row>
    <row r="42" spans="1:6" x14ac:dyDescent="0.25">
      <c r="A42" s="11" t="s">
        <v>1772</v>
      </c>
      <c r="B42" s="11" t="s">
        <v>1348</v>
      </c>
      <c r="C42" s="12">
        <v>4</v>
      </c>
      <c r="D42" s="29">
        <v>111.8</v>
      </c>
      <c r="E42" s="30">
        <f t="shared" si="0"/>
        <v>38.012</v>
      </c>
      <c r="F42" s="15">
        <f t="shared" si="1"/>
        <v>152.048</v>
      </c>
    </row>
    <row r="43" spans="1:6" x14ac:dyDescent="0.25">
      <c r="A43" s="11" t="s">
        <v>1750</v>
      </c>
      <c r="B43" s="11" t="s">
        <v>1348</v>
      </c>
      <c r="C43" s="12">
        <v>53</v>
      </c>
      <c r="D43" s="29">
        <v>121.5</v>
      </c>
      <c r="E43" s="30">
        <f t="shared" si="0"/>
        <v>41.31</v>
      </c>
      <c r="F43" s="15">
        <f t="shared" si="1"/>
        <v>2189.4300000000003</v>
      </c>
    </row>
    <row r="44" spans="1:6" x14ac:dyDescent="0.25">
      <c r="A44" s="11" t="s">
        <v>1797</v>
      </c>
      <c r="B44" s="11" t="s">
        <v>1348</v>
      </c>
      <c r="C44" s="12">
        <v>15</v>
      </c>
      <c r="D44" s="29">
        <v>121.5</v>
      </c>
      <c r="E44" s="30">
        <f t="shared" si="0"/>
        <v>41.31</v>
      </c>
      <c r="F44" s="15">
        <f t="shared" si="1"/>
        <v>619.65000000000009</v>
      </c>
    </row>
    <row r="45" spans="1:6" x14ac:dyDescent="0.25">
      <c r="A45" s="11" t="s">
        <v>1791</v>
      </c>
      <c r="B45" s="11" t="s">
        <v>1348</v>
      </c>
      <c r="C45" s="12">
        <v>20</v>
      </c>
      <c r="D45" s="29">
        <v>131.19999999999999</v>
      </c>
      <c r="E45" s="30">
        <f t="shared" si="0"/>
        <v>44.607999999999997</v>
      </c>
      <c r="F45" s="15">
        <f t="shared" si="1"/>
        <v>892.16</v>
      </c>
    </row>
    <row r="46" spans="1:6" x14ac:dyDescent="0.25">
      <c r="A46" s="11" t="s">
        <v>1768</v>
      </c>
      <c r="B46" s="11" t="s">
        <v>1348</v>
      </c>
      <c r="C46" s="12">
        <v>3</v>
      </c>
      <c r="D46" s="29">
        <v>1688</v>
      </c>
      <c r="E46" s="30">
        <f t="shared" si="0"/>
        <v>573.92000000000007</v>
      </c>
      <c r="F46" s="15">
        <f t="shared" si="1"/>
        <v>1721.7600000000002</v>
      </c>
    </row>
    <row r="47" spans="1:6" x14ac:dyDescent="0.25">
      <c r="A47" s="11" t="s">
        <v>1782</v>
      </c>
      <c r="B47" s="11" t="s">
        <v>1348</v>
      </c>
      <c r="C47" s="12">
        <v>5</v>
      </c>
      <c r="D47" s="29">
        <v>147.5</v>
      </c>
      <c r="E47" s="30">
        <f t="shared" si="0"/>
        <v>50.150000000000006</v>
      </c>
      <c r="F47" s="15">
        <f t="shared" si="1"/>
        <v>250.75000000000003</v>
      </c>
    </row>
    <row r="48" spans="1:6" x14ac:dyDescent="0.25">
      <c r="A48" s="11" t="s">
        <v>1777</v>
      </c>
      <c r="B48" s="11" t="s">
        <v>1348</v>
      </c>
      <c r="C48" s="12">
        <v>9</v>
      </c>
      <c r="D48" s="29">
        <v>147.5</v>
      </c>
      <c r="E48" s="30">
        <f t="shared" si="0"/>
        <v>50.150000000000006</v>
      </c>
      <c r="F48" s="15">
        <f t="shared" si="1"/>
        <v>451.35</v>
      </c>
    </row>
    <row r="49" spans="1:6" x14ac:dyDescent="0.25">
      <c r="A49" s="11" t="s">
        <v>1798</v>
      </c>
      <c r="B49" s="11" t="s">
        <v>1348</v>
      </c>
      <c r="C49" s="12">
        <v>10</v>
      </c>
      <c r="D49" s="29">
        <v>147.5</v>
      </c>
      <c r="E49" s="30">
        <f t="shared" si="0"/>
        <v>50.150000000000006</v>
      </c>
      <c r="F49" s="15">
        <f t="shared" si="1"/>
        <v>501.50000000000006</v>
      </c>
    </row>
    <row r="50" spans="1:6" x14ac:dyDescent="0.25">
      <c r="A50" s="11" t="s">
        <v>1752</v>
      </c>
      <c r="B50" s="11" t="s">
        <v>1348</v>
      </c>
      <c r="C50" s="12">
        <v>10</v>
      </c>
      <c r="D50" s="29">
        <v>147.5</v>
      </c>
      <c r="E50" s="30">
        <f t="shared" si="0"/>
        <v>50.150000000000006</v>
      </c>
      <c r="F50" s="15">
        <f t="shared" si="1"/>
        <v>501.50000000000006</v>
      </c>
    </row>
    <row r="51" spans="1:6" x14ac:dyDescent="0.25">
      <c r="A51" s="11" t="s">
        <v>1799</v>
      </c>
      <c r="B51" s="11" t="s">
        <v>1348</v>
      </c>
      <c r="C51" s="12">
        <v>45</v>
      </c>
      <c r="D51" s="29">
        <v>160.6</v>
      </c>
      <c r="E51" s="30">
        <f t="shared" si="0"/>
        <v>54.603999999999999</v>
      </c>
      <c r="F51" s="15">
        <f t="shared" si="1"/>
        <v>2457.1799999999998</v>
      </c>
    </row>
    <row r="52" spans="1:6" x14ac:dyDescent="0.25">
      <c r="A52" s="11" t="s">
        <v>1800</v>
      </c>
      <c r="B52" s="11" t="s">
        <v>1348</v>
      </c>
      <c r="C52" s="12">
        <v>14</v>
      </c>
      <c r="D52" s="29">
        <v>160.6</v>
      </c>
      <c r="E52" s="30">
        <f t="shared" si="0"/>
        <v>54.603999999999999</v>
      </c>
      <c r="F52" s="15">
        <f t="shared" si="1"/>
        <v>764.45600000000002</v>
      </c>
    </row>
    <row r="53" spans="1:6" x14ac:dyDescent="0.25">
      <c r="A53" s="11" t="s">
        <v>1753</v>
      </c>
      <c r="B53" s="11" t="s">
        <v>1348</v>
      </c>
      <c r="C53" s="12">
        <v>3</v>
      </c>
      <c r="D53" s="29">
        <v>204.9</v>
      </c>
      <c r="E53" s="30">
        <f t="shared" si="0"/>
        <v>69.666000000000011</v>
      </c>
      <c r="F53" s="15">
        <f t="shared" si="1"/>
        <v>208.99800000000005</v>
      </c>
    </row>
    <row r="54" spans="1:6" x14ac:dyDescent="0.25">
      <c r="A54" s="11" t="s">
        <v>1770</v>
      </c>
      <c r="B54" s="11" t="s">
        <v>1348</v>
      </c>
      <c r="C54" s="12">
        <v>11</v>
      </c>
      <c r="D54" s="29">
        <v>224.2</v>
      </c>
      <c r="E54" s="30">
        <f t="shared" si="0"/>
        <v>76.228000000000009</v>
      </c>
      <c r="F54" s="15">
        <f t="shared" si="1"/>
        <v>838.50800000000004</v>
      </c>
    </row>
    <row r="55" spans="1:6" x14ac:dyDescent="0.25">
      <c r="A55" s="11" t="s">
        <v>1801</v>
      </c>
      <c r="B55" s="11" t="s">
        <v>1348</v>
      </c>
      <c r="C55" s="12">
        <v>20</v>
      </c>
      <c r="D55" s="29">
        <v>236.8</v>
      </c>
      <c r="E55" s="30">
        <f t="shared" si="0"/>
        <v>80.512000000000015</v>
      </c>
      <c r="F55" s="15">
        <f t="shared" si="1"/>
        <v>1610.2400000000002</v>
      </c>
    </row>
    <row r="56" spans="1:6" x14ac:dyDescent="0.25">
      <c r="A56" s="11" t="s">
        <v>1802</v>
      </c>
      <c r="B56" s="11" t="s">
        <v>1348</v>
      </c>
      <c r="C56" s="12">
        <v>50</v>
      </c>
      <c r="D56" s="29">
        <v>236.8</v>
      </c>
      <c r="E56" s="30">
        <f t="shared" si="0"/>
        <v>80.512000000000015</v>
      </c>
      <c r="F56" s="15">
        <f t="shared" si="1"/>
        <v>4025.6000000000008</v>
      </c>
    </row>
    <row r="57" spans="1:6" x14ac:dyDescent="0.25">
      <c r="A57" s="11" t="s">
        <v>1755</v>
      </c>
      <c r="B57" s="11" t="s">
        <v>1348</v>
      </c>
      <c r="C57" s="12">
        <v>49</v>
      </c>
      <c r="D57" s="29">
        <v>256.2</v>
      </c>
      <c r="E57" s="30">
        <f t="shared" si="0"/>
        <v>87.108000000000004</v>
      </c>
      <c r="F57" s="15">
        <f t="shared" si="1"/>
        <v>4268.2920000000004</v>
      </c>
    </row>
    <row r="58" spans="1:6" x14ac:dyDescent="0.25">
      <c r="A58" s="11" t="s">
        <v>1803</v>
      </c>
      <c r="B58" s="11" t="s">
        <v>1348</v>
      </c>
      <c r="C58" s="12">
        <v>5</v>
      </c>
      <c r="D58" s="29">
        <v>256.2</v>
      </c>
      <c r="E58" s="30">
        <f t="shared" si="0"/>
        <v>87.108000000000004</v>
      </c>
      <c r="F58" s="15">
        <f t="shared" si="1"/>
        <v>435.54</v>
      </c>
    </row>
    <row r="59" spans="1:6" x14ac:dyDescent="0.25">
      <c r="A59" s="11" t="s">
        <v>1765</v>
      </c>
      <c r="B59" s="11" t="s">
        <v>1348</v>
      </c>
      <c r="C59" s="12">
        <v>4</v>
      </c>
      <c r="D59" s="29">
        <v>281.3</v>
      </c>
      <c r="E59" s="30">
        <f t="shared" si="0"/>
        <v>95.64200000000001</v>
      </c>
      <c r="F59" s="15">
        <f t="shared" si="1"/>
        <v>382.56800000000004</v>
      </c>
    </row>
    <row r="60" spans="1:6" x14ac:dyDescent="0.25">
      <c r="A60" s="11" t="s">
        <v>1756</v>
      </c>
      <c r="B60" s="11" t="s">
        <v>1348</v>
      </c>
      <c r="C60" s="12">
        <v>2</v>
      </c>
      <c r="D60" s="29">
        <v>341</v>
      </c>
      <c r="E60" s="30">
        <f t="shared" si="0"/>
        <v>115.94000000000001</v>
      </c>
      <c r="F60" s="15">
        <f t="shared" si="1"/>
        <v>231.88000000000002</v>
      </c>
    </row>
    <row r="61" spans="1:6" x14ac:dyDescent="0.25">
      <c r="A61" s="11" t="s">
        <v>1757</v>
      </c>
      <c r="B61" s="11" t="s">
        <v>1348</v>
      </c>
      <c r="C61" s="12">
        <v>22</v>
      </c>
      <c r="D61" s="29">
        <v>374.7</v>
      </c>
      <c r="E61" s="30">
        <f t="shared" si="0"/>
        <v>127.39800000000001</v>
      </c>
      <c r="F61" s="15">
        <f t="shared" si="1"/>
        <v>2802.7560000000003</v>
      </c>
    </row>
    <row r="62" spans="1:6" x14ac:dyDescent="0.25">
      <c r="A62" s="11" t="s">
        <v>1764</v>
      </c>
      <c r="B62" s="11" t="s">
        <v>1348</v>
      </c>
      <c r="C62" s="12">
        <v>3</v>
      </c>
      <c r="D62" s="29">
        <v>424.8</v>
      </c>
      <c r="E62" s="30">
        <f t="shared" si="0"/>
        <v>144.43200000000002</v>
      </c>
      <c r="F62" s="15">
        <f t="shared" si="1"/>
        <v>433.29600000000005</v>
      </c>
    </row>
    <row r="63" spans="1:6" x14ac:dyDescent="0.25">
      <c r="A63" s="11" t="s">
        <v>1758</v>
      </c>
      <c r="B63" s="11" t="s">
        <v>1348</v>
      </c>
      <c r="C63" s="12">
        <v>4</v>
      </c>
      <c r="D63" s="29">
        <v>475.4</v>
      </c>
      <c r="E63" s="30">
        <f t="shared" si="0"/>
        <v>161.636</v>
      </c>
      <c r="F63" s="15">
        <f t="shared" si="1"/>
        <v>646.54399999999998</v>
      </c>
    </row>
    <row r="64" spans="1:6" x14ac:dyDescent="0.25">
      <c r="F64" s="15">
        <f>SUM(F3:F63)</f>
        <v>73925.928</v>
      </c>
    </row>
  </sheetData>
  <autoFilter ref="A2:C2">
    <sortState ref="A3:E64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9" workbookViewId="0">
      <selection activeCell="A96" sqref="A96"/>
    </sheetView>
  </sheetViews>
  <sheetFormatPr defaultRowHeight="15" x14ac:dyDescent="0.25"/>
  <cols>
    <col min="1" max="1" width="36.42578125" bestFit="1" customWidth="1"/>
    <col min="2" max="2" width="16" bestFit="1" customWidth="1"/>
    <col min="3" max="3" width="8.140625" bestFit="1" customWidth="1"/>
  </cols>
  <sheetData>
    <row r="1" spans="1:5" ht="15.75" x14ac:dyDescent="0.25">
      <c r="A1" s="56" t="s">
        <v>2150</v>
      </c>
      <c r="B1" s="56"/>
      <c r="C1" s="56"/>
      <c r="D1" s="56"/>
      <c r="E1" s="56"/>
    </row>
    <row r="2" spans="1:5" x14ac:dyDescent="0.25">
      <c r="A2" s="9" t="s">
        <v>2150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668</v>
      </c>
      <c r="B3" s="11" t="s">
        <v>1348</v>
      </c>
      <c r="C3" s="12">
        <v>1</v>
      </c>
      <c r="D3" s="16">
        <v>207</v>
      </c>
      <c r="E3" s="16">
        <f>D3*0.35</f>
        <v>72.449999999999989</v>
      </c>
    </row>
    <row r="4" spans="1:5" x14ac:dyDescent="0.25">
      <c r="A4" s="11" t="s">
        <v>1856</v>
      </c>
      <c r="B4" s="11" t="s">
        <v>1348</v>
      </c>
      <c r="C4" s="12">
        <v>5</v>
      </c>
      <c r="D4" s="16">
        <v>207</v>
      </c>
      <c r="E4" s="16">
        <f t="shared" ref="E4:E67" si="0">D4*0.35</f>
        <v>72.449999999999989</v>
      </c>
    </row>
    <row r="5" spans="1:5" x14ac:dyDescent="0.25">
      <c r="A5" s="11" t="s">
        <v>680</v>
      </c>
      <c r="B5" s="11" t="s">
        <v>1348</v>
      </c>
      <c r="C5" s="12">
        <v>13</v>
      </c>
      <c r="D5" s="16">
        <v>207</v>
      </c>
      <c r="E5" s="16">
        <f t="shared" si="0"/>
        <v>72.449999999999989</v>
      </c>
    </row>
    <row r="6" spans="1:5" x14ac:dyDescent="0.25">
      <c r="A6" s="11" t="s">
        <v>682</v>
      </c>
      <c r="B6" s="11" t="s">
        <v>1348</v>
      </c>
      <c r="C6" s="12">
        <v>42</v>
      </c>
      <c r="D6" s="16">
        <v>207</v>
      </c>
      <c r="E6" s="16">
        <f t="shared" si="0"/>
        <v>72.449999999999989</v>
      </c>
    </row>
    <row r="7" spans="1:5" x14ac:dyDescent="0.25">
      <c r="A7" s="11" t="s">
        <v>681</v>
      </c>
      <c r="B7" s="11" t="s">
        <v>1348</v>
      </c>
      <c r="C7" s="12">
        <v>19</v>
      </c>
      <c r="D7" s="16">
        <v>207</v>
      </c>
      <c r="E7" s="16">
        <f t="shared" si="0"/>
        <v>72.449999999999989</v>
      </c>
    </row>
    <row r="8" spans="1:5" x14ac:dyDescent="0.25">
      <c r="A8" s="11" t="s">
        <v>1848</v>
      </c>
      <c r="B8" s="11" t="s">
        <v>1348</v>
      </c>
      <c r="C8" s="12">
        <v>7</v>
      </c>
      <c r="D8" s="16">
        <v>207</v>
      </c>
      <c r="E8" s="16">
        <f t="shared" si="0"/>
        <v>72.449999999999989</v>
      </c>
    </row>
    <row r="9" spans="1:5" x14ac:dyDescent="0.25">
      <c r="A9" s="11" t="s">
        <v>666</v>
      </c>
      <c r="B9" s="11" t="s">
        <v>1348</v>
      </c>
      <c r="C9" s="12">
        <v>15</v>
      </c>
      <c r="D9" s="16">
        <v>973</v>
      </c>
      <c r="E9" s="16">
        <f t="shared" si="0"/>
        <v>340.54999999999995</v>
      </c>
    </row>
    <row r="10" spans="1:5" x14ac:dyDescent="0.25">
      <c r="A10" s="11" t="s">
        <v>1836</v>
      </c>
      <c r="B10" s="11" t="s">
        <v>1348</v>
      </c>
      <c r="C10" s="12">
        <v>3</v>
      </c>
      <c r="D10" s="16">
        <v>880</v>
      </c>
      <c r="E10" s="16">
        <f t="shared" si="0"/>
        <v>308</v>
      </c>
    </row>
    <row r="11" spans="1:5" x14ac:dyDescent="0.25">
      <c r="A11" s="11" t="s">
        <v>667</v>
      </c>
      <c r="B11" s="11" t="s">
        <v>1348</v>
      </c>
      <c r="C11" s="12">
        <v>46</v>
      </c>
      <c r="D11" s="16">
        <v>1197</v>
      </c>
      <c r="E11" s="16">
        <f t="shared" si="0"/>
        <v>418.95</v>
      </c>
    </row>
    <row r="12" spans="1:5" x14ac:dyDescent="0.25">
      <c r="A12" s="11" t="s">
        <v>669</v>
      </c>
      <c r="B12" s="11" t="s">
        <v>1348</v>
      </c>
      <c r="C12" s="12">
        <v>15</v>
      </c>
      <c r="D12" s="16">
        <v>1286</v>
      </c>
      <c r="E12" s="16">
        <f t="shared" si="0"/>
        <v>450.09999999999997</v>
      </c>
    </row>
    <row r="13" spans="1:5" x14ac:dyDescent="0.25">
      <c r="A13" s="11" t="s">
        <v>670</v>
      </c>
      <c r="B13" s="11" t="s">
        <v>1348</v>
      </c>
      <c r="C13" s="12">
        <v>1</v>
      </c>
      <c r="D13" s="16">
        <v>1286</v>
      </c>
      <c r="E13" s="16">
        <f t="shared" si="0"/>
        <v>450.09999999999997</v>
      </c>
    </row>
    <row r="14" spans="1:5" x14ac:dyDescent="0.25">
      <c r="A14" s="11" t="s">
        <v>630</v>
      </c>
      <c r="B14" s="11" t="s">
        <v>1348</v>
      </c>
      <c r="C14" s="12">
        <v>2</v>
      </c>
      <c r="D14" s="16">
        <v>1286</v>
      </c>
      <c r="E14" s="16">
        <f t="shared" si="0"/>
        <v>450.09999999999997</v>
      </c>
    </row>
    <row r="15" spans="1:5" x14ac:dyDescent="0.25">
      <c r="A15" s="11" t="s">
        <v>1839</v>
      </c>
      <c r="B15" s="11" t="s">
        <v>1348</v>
      </c>
      <c r="C15" s="12">
        <v>1</v>
      </c>
      <c r="D15" s="16">
        <v>1135</v>
      </c>
      <c r="E15" s="16">
        <f t="shared" si="0"/>
        <v>397.25</v>
      </c>
    </row>
    <row r="16" spans="1:5" x14ac:dyDescent="0.25">
      <c r="A16" s="11" t="s">
        <v>671</v>
      </c>
      <c r="B16" s="11" t="s">
        <v>1348</v>
      </c>
      <c r="C16" s="12">
        <v>11</v>
      </c>
      <c r="D16" s="16">
        <v>1306</v>
      </c>
      <c r="E16" s="16">
        <f t="shared" si="0"/>
        <v>457.09999999999997</v>
      </c>
    </row>
    <row r="17" spans="1:5" x14ac:dyDescent="0.25">
      <c r="A17" s="11" t="s">
        <v>672</v>
      </c>
      <c r="B17" s="11" t="s">
        <v>1348</v>
      </c>
      <c r="C17" s="12">
        <v>3</v>
      </c>
      <c r="D17" s="16">
        <v>1626</v>
      </c>
      <c r="E17" s="16">
        <f t="shared" si="0"/>
        <v>569.09999999999991</v>
      </c>
    </row>
    <row r="18" spans="1:5" x14ac:dyDescent="0.25">
      <c r="A18" s="11" t="s">
        <v>673</v>
      </c>
      <c r="B18" s="11" t="s">
        <v>1348</v>
      </c>
      <c r="C18" s="12">
        <v>28</v>
      </c>
      <c r="D18" s="16">
        <v>1893</v>
      </c>
      <c r="E18" s="16">
        <f t="shared" si="0"/>
        <v>662.55</v>
      </c>
    </row>
    <row r="19" spans="1:5" x14ac:dyDescent="0.25">
      <c r="A19" s="11" t="s">
        <v>674</v>
      </c>
      <c r="B19" s="11" t="s">
        <v>1348</v>
      </c>
      <c r="C19" s="12">
        <v>1</v>
      </c>
      <c r="D19" s="16">
        <v>1893</v>
      </c>
      <c r="E19" s="16">
        <f t="shared" si="0"/>
        <v>662.55</v>
      </c>
    </row>
    <row r="20" spans="1:5" x14ac:dyDescent="0.25">
      <c r="A20" s="11" t="s">
        <v>675</v>
      </c>
      <c r="B20" s="11" t="s">
        <v>1348</v>
      </c>
      <c r="C20" s="12">
        <v>2</v>
      </c>
      <c r="D20" s="16">
        <v>1893</v>
      </c>
      <c r="E20" s="16">
        <f t="shared" si="0"/>
        <v>662.55</v>
      </c>
    </row>
    <row r="21" spans="1:5" x14ac:dyDescent="0.25">
      <c r="A21" s="11" t="s">
        <v>676</v>
      </c>
      <c r="B21" s="11" t="s">
        <v>1348</v>
      </c>
      <c r="C21" s="12">
        <v>7</v>
      </c>
      <c r="D21" s="16">
        <v>1893</v>
      </c>
      <c r="E21" s="16">
        <f t="shared" si="0"/>
        <v>662.55</v>
      </c>
    </row>
    <row r="22" spans="1:5" x14ac:dyDescent="0.25">
      <c r="A22" s="11" t="s">
        <v>677</v>
      </c>
      <c r="B22" s="11" t="s">
        <v>1348</v>
      </c>
      <c r="C22" s="12">
        <v>2</v>
      </c>
      <c r="D22" s="16">
        <v>1966</v>
      </c>
      <c r="E22" s="16">
        <f t="shared" si="0"/>
        <v>688.09999999999991</v>
      </c>
    </row>
    <row r="23" spans="1:5" x14ac:dyDescent="0.25">
      <c r="A23" s="11" t="s">
        <v>678</v>
      </c>
      <c r="B23" s="11" t="s">
        <v>1348</v>
      </c>
      <c r="C23" s="12">
        <v>1</v>
      </c>
      <c r="D23" s="16">
        <v>1966</v>
      </c>
      <c r="E23" s="16">
        <f t="shared" si="0"/>
        <v>688.09999999999991</v>
      </c>
    </row>
    <row r="24" spans="1:5" x14ac:dyDescent="0.25">
      <c r="A24" s="11" t="s">
        <v>1844</v>
      </c>
      <c r="B24" s="11" t="s">
        <v>1348</v>
      </c>
      <c r="C24" s="12">
        <v>6</v>
      </c>
      <c r="D24" s="16">
        <v>2221</v>
      </c>
      <c r="E24" s="16">
        <f t="shared" si="0"/>
        <v>777.34999999999991</v>
      </c>
    </row>
    <row r="25" spans="1:5" x14ac:dyDescent="0.25">
      <c r="A25" s="11" t="s">
        <v>679</v>
      </c>
      <c r="B25" s="11" t="s">
        <v>1348</v>
      </c>
      <c r="C25" s="12">
        <v>6</v>
      </c>
      <c r="D25" s="16">
        <v>2221</v>
      </c>
      <c r="E25" s="16">
        <f t="shared" si="0"/>
        <v>777.34999999999991</v>
      </c>
    </row>
    <row r="26" spans="1:5" x14ac:dyDescent="0.25">
      <c r="A26" s="11" t="s">
        <v>683</v>
      </c>
      <c r="B26" s="11" t="s">
        <v>1348</v>
      </c>
      <c r="C26" s="12">
        <v>452</v>
      </c>
      <c r="D26" s="16">
        <v>207</v>
      </c>
      <c r="E26" s="16">
        <f t="shared" si="0"/>
        <v>72.449999999999989</v>
      </c>
    </row>
    <row r="27" spans="1:5" x14ac:dyDescent="0.25">
      <c r="A27" s="11" t="s">
        <v>1831</v>
      </c>
      <c r="B27" s="11" t="s">
        <v>1262</v>
      </c>
      <c r="C27" s="12">
        <v>7</v>
      </c>
      <c r="D27" s="16">
        <v>207</v>
      </c>
      <c r="E27" s="16">
        <f t="shared" si="0"/>
        <v>72.449999999999989</v>
      </c>
    </row>
    <row r="28" spans="1:5" x14ac:dyDescent="0.25">
      <c r="A28" s="11" t="s">
        <v>1855</v>
      </c>
      <c r="B28" s="11" t="s">
        <v>1348</v>
      </c>
      <c r="C28" s="12">
        <v>3</v>
      </c>
      <c r="D28" s="16">
        <v>262</v>
      </c>
      <c r="E28" s="16">
        <f t="shared" si="0"/>
        <v>91.699999999999989</v>
      </c>
    </row>
    <row r="29" spans="1:5" x14ac:dyDescent="0.25">
      <c r="A29" s="11" t="s">
        <v>686</v>
      </c>
      <c r="B29" s="11" t="s">
        <v>1348</v>
      </c>
      <c r="C29" s="12">
        <v>14</v>
      </c>
      <c r="D29" s="16">
        <v>262</v>
      </c>
      <c r="E29" s="16">
        <f t="shared" si="0"/>
        <v>91.699999999999989</v>
      </c>
    </row>
    <row r="30" spans="1:5" x14ac:dyDescent="0.25">
      <c r="A30" s="11" t="s">
        <v>687</v>
      </c>
      <c r="B30" s="11" t="s">
        <v>1348</v>
      </c>
      <c r="C30" s="12">
        <v>14</v>
      </c>
      <c r="D30" s="16">
        <v>262</v>
      </c>
      <c r="E30" s="16">
        <f t="shared" si="0"/>
        <v>91.699999999999989</v>
      </c>
    </row>
    <row r="31" spans="1:5" x14ac:dyDescent="0.25">
      <c r="A31" s="11" t="s">
        <v>687</v>
      </c>
      <c r="B31" s="11" t="s">
        <v>1262</v>
      </c>
      <c r="C31" s="12">
        <v>50</v>
      </c>
      <c r="D31" s="16">
        <v>262</v>
      </c>
      <c r="E31" s="16">
        <f t="shared" si="0"/>
        <v>91.699999999999989</v>
      </c>
    </row>
    <row r="32" spans="1:5" x14ac:dyDescent="0.25">
      <c r="A32" s="11" t="s">
        <v>689</v>
      </c>
      <c r="B32" s="11" t="s">
        <v>1348</v>
      </c>
      <c r="C32" s="12">
        <v>2</v>
      </c>
      <c r="D32" s="16">
        <v>262</v>
      </c>
      <c r="E32" s="16">
        <f t="shared" si="0"/>
        <v>91.699999999999989</v>
      </c>
    </row>
    <row r="33" spans="1:5" x14ac:dyDescent="0.25">
      <c r="A33" s="11" t="s">
        <v>1850</v>
      </c>
      <c r="B33" s="11" t="s">
        <v>1348</v>
      </c>
      <c r="C33" s="12">
        <v>33</v>
      </c>
      <c r="D33" s="16">
        <v>262</v>
      </c>
      <c r="E33" s="16">
        <f t="shared" si="0"/>
        <v>91.699999999999989</v>
      </c>
    </row>
    <row r="34" spans="1:5" x14ac:dyDescent="0.25">
      <c r="A34" s="11" t="s">
        <v>1854</v>
      </c>
      <c r="B34" s="11" t="s">
        <v>1348</v>
      </c>
      <c r="C34" s="12">
        <v>101</v>
      </c>
      <c r="D34" s="16">
        <v>263</v>
      </c>
      <c r="E34" s="16">
        <f t="shared" si="0"/>
        <v>92.05</v>
      </c>
    </row>
    <row r="35" spans="1:5" x14ac:dyDescent="0.25">
      <c r="A35" s="11" t="s">
        <v>1847</v>
      </c>
      <c r="B35" s="11" t="s">
        <v>1348</v>
      </c>
      <c r="C35" s="12">
        <v>12</v>
      </c>
      <c r="D35" s="16">
        <v>3036</v>
      </c>
      <c r="E35" s="16">
        <f t="shared" si="0"/>
        <v>1062.5999999999999</v>
      </c>
    </row>
    <row r="36" spans="1:5" x14ac:dyDescent="0.25">
      <c r="A36" s="11" t="s">
        <v>1842</v>
      </c>
      <c r="B36" s="11" t="s">
        <v>1348</v>
      </c>
      <c r="C36" s="12">
        <v>8</v>
      </c>
      <c r="D36" s="16">
        <v>2861</v>
      </c>
      <c r="E36" s="16">
        <f t="shared" si="0"/>
        <v>1001.3499999999999</v>
      </c>
    </row>
    <row r="37" spans="1:5" x14ac:dyDescent="0.25">
      <c r="A37" s="11" t="s">
        <v>684</v>
      </c>
      <c r="B37" s="11" t="s">
        <v>1348</v>
      </c>
      <c r="C37" s="12">
        <v>8</v>
      </c>
      <c r="D37" s="16">
        <v>3036</v>
      </c>
      <c r="E37" s="16">
        <f t="shared" si="0"/>
        <v>1062.5999999999999</v>
      </c>
    </row>
    <row r="38" spans="1:5" x14ac:dyDescent="0.25">
      <c r="A38" s="11" t="s">
        <v>685</v>
      </c>
      <c r="B38" s="11" t="s">
        <v>1348</v>
      </c>
      <c r="C38" s="12">
        <v>2</v>
      </c>
      <c r="D38" s="16">
        <v>3286</v>
      </c>
      <c r="E38" s="16">
        <f t="shared" si="0"/>
        <v>1150.0999999999999</v>
      </c>
    </row>
    <row r="39" spans="1:5" x14ac:dyDescent="0.25">
      <c r="A39" s="11" t="s">
        <v>1843</v>
      </c>
      <c r="B39" s="11" t="s">
        <v>1348</v>
      </c>
      <c r="C39" s="12">
        <v>5</v>
      </c>
      <c r="D39" s="16">
        <v>3359</v>
      </c>
      <c r="E39" s="16">
        <f t="shared" si="0"/>
        <v>1175.6499999999999</v>
      </c>
    </row>
    <row r="40" spans="1:5" x14ac:dyDescent="0.25">
      <c r="A40" s="11" t="s">
        <v>1849</v>
      </c>
      <c r="B40" s="11" t="s">
        <v>1348</v>
      </c>
      <c r="C40" s="12">
        <v>4</v>
      </c>
      <c r="D40" s="16">
        <v>4243</v>
      </c>
      <c r="E40" s="16">
        <f t="shared" si="0"/>
        <v>1485.05</v>
      </c>
    </row>
    <row r="41" spans="1:5" x14ac:dyDescent="0.25">
      <c r="A41" s="11" t="s">
        <v>688</v>
      </c>
      <c r="B41" s="11" t="s">
        <v>1348</v>
      </c>
      <c r="C41" s="12">
        <v>6</v>
      </c>
      <c r="D41" s="16">
        <v>6033</v>
      </c>
      <c r="E41" s="16">
        <f t="shared" si="0"/>
        <v>2111.5499999999997</v>
      </c>
    </row>
    <row r="42" spans="1:5" x14ac:dyDescent="0.25">
      <c r="A42" s="11" t="s">
        <v>690</v>
      </c>
      <c r="B42" s="11" t="s">
        <v>1348</v>
      </c>
      <c r="C42" s="12">
        <v>2</v>
      </c>
      <c r="D42" s="16">
        <v>6677</v>
      </c>
      <c r="E42" s="16">
        <f t="shared" si="0"/>
        <v>2336.9499999999998</v>
      </c>
    </row>
    <row r="43" spans="1:5" x14ac:dyDescent="0.25">
      <c r="A43" s="11" t="s">
        <v>1832</v>
      </c>
      <c r="B43" s="11" t="s">
        <v>1697</v>
      </c>
      <c r="C43" s="12">
        <v>18</v>
      </c>
      <c r="D43" s="16">
        <v>90</v>
      </c>
      <c r="E43" s="16">
        <f>D43*0.6</f>
        <v>54</v>
      </c>
    </row>
    <row r="44" spans="1:5" x14ac:dyDescent="0.25">
      <c r="A44" s="11" t="s">
        <v>692</v>
      </c>
      <c r="B44" s="11" t="s">
        <v>1348</v>
      </c>
      <c r="C44" s="12">
        <v>91</v>
      </c>
      <c r="D44" s="16">
        <v>263</v>
      </c>
      <c r="E44" s="16">
        <f t="shared" si="0"/>
        <v>92.05</v>
      </c>
    </row>
    <row r="45" spans="1:5" x14ac:dyDescent="0.25">
      <c r="A45" s="11" t="s">
        <v>694</v>
      </c>
      <c r="B45" s="11" t="s">
        <v>1348</v>
      </c>
      <c r="C45" s="12">
        <v>5</v>
      </c>
      <c r="D45" s="16">
        <v>263</v>
      </c>
      <c r="E45" s="16">
        <f t="shared" si="0"/>
        <v>92.05</v>
      </c>
    </row>
    <row r="46" spans="1:5" x14ac:dyDescent="0.25">
      <c r="A46" s="11" t="s">
        <v>694</v>
      </c>
      <c r="B46" s="11" t="s">
        <v>1697</v>
      </c>
      <c r="C46" s="12">
        <v>42</v>
      </c>
      <c r="D46" s="16">
        <v>105</v>
      </c>
      <c r="E46" s="16">
        <f>D46*0.6</f>
        <v>63</v>
      </c>
    </row>
    <row r="47" spans="1:5" x14ac:dyDescent="0.25">
      <c r="A47" s="11" t="s">
        <v>1851</v>
      </c>
      <c r="B47" s="11" t="s">
        <v>1348</v>
      </c>
      <c r="C47" s="12">
        <v>90</v>
      </c>
      <c r="D47" s="16">
        <v>285</v>
      </c>
      <c r="E47" s="16">
        <f t="shared" si="0"/>
        <v>99.75</v>
      </c>
    </row>
    <row r="48" spans="1:5" x14ac:dyDescent="0.25">
      <c r="A48" s="11" t="s">
        <v>695</v>
      </c>
      <c r="B48" s="11" t="s">
        <v>1348</v>
      </c>
      <c r="C48" s="12">
        <v>19</v>
      </c>
      <c r="D48" s="16">
        <v>285</v>
      </c>
      <c r="E48" s="16">
        <f t="shared" si="0"/>
        <v>99.75</v>
      </c>
    </row>
    <row r="49" spans="1:5" x14ac:dyDescent="0.25">
      <c r="A49" s="11" t="s">
        <v>1853</v>
      </c>
      <c r="B49" s="11" t="s">
        <v>1348</v>
      </c>
      <c r="C49" s="12">
        <v>24</v>
      </c>
      <c r="D49" s="16">
        <v>285</v>
      </c>
      <c r="E49" s="16">
        <f t="shared" si="0"/>
        <v>99.75</v>
      </c>
    </row>
    <row r="50" spans="1:5" x14ac:dyDescent="0.25">
      <c r="A50" s="11" t="s">
        <v>1846</v>
      </c>
      <c r="B50" s="11" t="s">
        <v>1348</v>
      </c>
      <c r="C50" s="12">
        <v>15</v>
      </c>
      <c r="D50" s="16">
        <v>285</v>
      </c>
      <c r="E50" s="16">
        <f t="shared" si="0"/>
        <v>99.75</v>
      </c>
    </row>
    <row r="51" spans="1:5" x14ac:dyDescent="0.25">
      <c r="A51" s="11" t="s">
        <v>691</v>
      </c>
      <c r="B51" s="11" t="s">
        <v>1348</v>
      </c>
      <c r="C51" s="12">
        <v>1</v>
      </c>
      <c r="D51" s="16">
        <v>8855</v>
      </c>
      <c r="E51" s="16">
        <f t="shared" si="0"/>
        <v>3099.25</v>
      </c>
    </row>
    <row r="52" spans="1:5" x14ac:dyDescent="0.25">
      <c r="A52" s="11" t="s">
        <v>696</v>
      </c>
      <c r="B52" s="11" t="s">
        <v>1348</v>
      </c>
      <c r="C52" s="12">
        <v>5</v>
      </c>
      <c r="D52" s="16">
        <v>285</v>
      </c>
      <c r="E52" s="16">
        <f t="shared" si="0"/>
        <v>99.75</v>
      </c>
    </row>
    <row r="53" spans="1:5" x14ac:dyDescent="0.25">
      <c r="A53" s="11" t="s">
        <v>696</v>
      </c>
      <c r="B53" s="11" t="s">
        <v>1697</v>
      </c>
      <c r="C53" s="12">
        <v>49</v>
      </c>
      <c r="D53" s="16">
        <v>285</v>
      </c>
      <c r="E53" s="16">
        <f>D53*0.6</f>
        <v>171</v>
      </c>
    </row>
    <row r="54" spans="1:5" x14ac:dyDescent="0.25">
      <c r="A54" s="11" t="s">
        <v>697</v>
      </c>
      <c r="B54" s="11" t="s">
        <v>1348</v>
      </c>
      <c r="C54" s="12">
        <v>2</v>
      </c>
      <c r="D54" s="16">
        <v>285</v>
      </c>
      <c r="E54" s="16">
        <f t="shared" si="0"/>
        <v>99.75</v>
      </c>
    </row>
    <row r="55" spans="1:5" x14ac:dyDescent="0.25">
      <c r="A55" s="11" t="s">
        <v>698</v>
      </c>
      <c r="B55" s="11" t="s">
        <v>1348</v>
      </c>
      <c r="C55" s="12">
        <v>1</v>
      </c>
      <c r="D55" s="16">
        <v>285</v>
      </c>
      <c r="E55" s="16">
        <f t="shared" si="0"/>
        <v>99.75</v>
      </c>
    </row>
    <row r="56" spans="1:5" x14ac:dyDescent="0.25">
      <c r="A56" s="11" t="s">
        <v>699</v>
      </c>
      <c r="B56" s="11" t="s">
        <v>1348</v>
      </c>
      <c r="C56" s="12">
        <v>6</v>
      </c>
      <c r="D56" s="16">
        <v>285</v>
      </c>
      <c r="E56" s="16">
        <f t="shared" si="0"/>
        <v>99.75</v>
      </c>
    </row>
    <row r="57" spans="1:5" x14ac:dyDescent="0.25">
      <c r="A57" s="11" t="s">
        <v>1852</v>
      </c>
      <c r="B57" s="11" t="s">
        <v>1348</v>
      </c>
      <c r="C57" s="12">
        <v>36</v>
      </c>
      <c r="D57" s="16">
        <v>285</v>
      </c>
      <c r="E57" s="16">
        <f t="shared" si="0"/>
        <v>99.75</v>
      </c>
    </row>
    <row r="58" spans="1:5" x14ac:dyDescent="0.25">
      <c r="A58" s="11" t="s">
        <v>1833</v>
      </c>
      <c r="B58" s="11" t="s">
        <v>1697</v>
      </c>
      <c r="C58" s="12">
        <v>29</v>
      </c>
      <c r="D58" s="16">
        <v>138</v>
      </c>
      <c r="E58" s="16">
        <f>D58*0.6</f>
        <v>82.8</v>
      </c>
    </row>
    <row r="59" spans="1:5" x14ac:dyDescent="0.25">
      <c r="A59" s="11" t="s">
        <v>700</v>
      </c>
      <c r="B59" s="11" t="s">
        <v>1348</v>
      </c>
      <c r="C59" s="12">
        <v>23</v>
      </c>
      <c r="D59" s="16">
        <v>332</v>
      </c>
      <c r="E59" s="16">
        <f t="shared" si="0"/>
        <v>116.19999999999999</v>
      </c>
    </row>
    <row r="60" spans="1:5" x14ac:dyDescent="0.25">
      <c r="A60" s="11" t="s">
        <v>1837</v>
      </c>
      <c r="B60" s="11" t="s">
        <v>1348</v>
      </c>
      <c r="C60" s="12">
        <v>8</v>
      </c>
      <c r="D60" s="16">
        <v>332</v>
      </c>
      <c r="E60" s="16">
        <f t="shared" si="0"/>
        <v>116.19999999999999</v>
      </c>
    </row>
    <row r="61" spans="1:5" x14ac:dyDescent="0.25">
      <c r="A61" s="11" t="s">
        <v>701</v>
      </c>
      <c r="B61" s="11" t="s">
        <v>1348</v>
      </c>
      <c r="C61" s="12">
        <v>2</v>
      </c>
      <c r="D61" s="16">
        <v>332</v>
      </c>
      <c r="E61" s="16">
        <f t="shared" si="0"/>
        <v>116.19999999999999</v>
      </c>
    </row>
    <row r="62" spans="1:5" x14ac:dyDescent="0.25">
      <c r="A62" s="11" t="s">
        <v>702</v>
      </c>
      <c r="B62" s="11" t="s">
        <v>1348</v>
      </c>
      <c r="C62" s="12">
        <v>36</v>
      </c>
      <c r="D62" s="16">
        <v>420</v>
      </c>
      <c r="E62" s="16">
        <f t="shared" si="0"/>
        <v>147</v>
      </c>
    </row>
    <row r="63" spans="1:5" x14ac:dyDescent="0.25">
      <c r="A63" s="11" t="s">
        <v>1841</v>
      </c>
      <c r="B63" s="11" t="s">
        <v>1348</v>
      </c>
      <c r="C63" s="12">
        <v>1</v>
      </c>
      <c r="D63" s="16">
        <v>26503</v>
      </c>
      <c r="E63" s="16">
        <f t="shared" si="0"/>
        <v>9276.0499999999993</v>
      </c>
    </row>
    <row r="64" spans="1:5" x14ac:dyDescent="0.25">
      <c r="A64" s="11" t="s">
        <v>703</v>
      </c>
      <c r="B64" s="11" t="s">
        <v>1348</v>
      </c>
      <c r="C64" s="12">
        <v>4</v>
      </c>
      <c r="D64" s="16">
        <v>420</v>
      </c>
      <c r="E64" s="16">
        <f t="shared" si="0"/>
        <v>147</v>
      </c>
    </row>
    <row r="65" spans="1:5" x14ac:dyDescent="0.25">
      <c r="A65" s="11" t="s">
        <v>1838</v>
      </c>
      <c r="B65" s="11" t="s">
        <v>1348</v>
      </c>
      <c r="C65" s="12">
        <v>33</v>
      </c>
      <c r="D65" s="16">
        <v>436</v>
      </c>
      <c r="E65" s="16">
        <f t="shared" si="0"/>
        <v>152.6</v>
      </c>
    </row>
    <row r="66" spans="1:5" x14ac:dyDescent="0.25">
      <c r="A66" s="11" t="s">
        <v>1857</v>
      </c>
      <c r="B66" s="11" t="s">
        <v>1348</v>
      </c>
      <c r="C66" s="12">
        <v>28</v>
      </c>
      <c r="D66" s="16">
        <v>608</v>
      </c>
      <c r="E66" s="16">
        <f t="shared" si="0"/>
        <v>212.79999999999998</v>
      </c>
    </row>
    <row r="67" spans="1:5" x14ac:dyDescent="0.25">
      <c r="A67" s="11" t="s">
        <v>704</v>
      </c>
      <c r="B67" s="11" t="s">
        <v>1348</v>
      </c>
      <c r="C67" s="12">
        <v>32</v>
      </c>
      <c r="D67" s="16">
        <v>608</v>
      </c>
      <c r="E67" s="16">
        <f t="shared" si="0"/>
        <v>212.79999999999998</v>
      </c>
    </row>
    <row r="68" spans="1:5" x14ac:dyDescent="0.25">
      <c r="A68" s="11" t="s">
        <v>1840</v>
      </c>
      <c r="B68" s="11" t="s">
        <v>1348</v>
      </c>
      <c r="C68" s="12">
        <v>10</v>
      </c>
      <c r="D68" s="16">
        <v>734</v>
      </c>
      <c r="E68" s="16">
        <f t="shared" ref="E68:E80" si="1">D68*0.35</f>
        <v>256.89999999999998</v>
      </c>
    </row>
    <row r="69" spans="1:5" x14ac:dyDescent="0.25">
      <c r="A69" s="11" t="s">
        <v>705</v>
      </c>
      <c r="B69" s="11" t="s">
        <v>1348</v>
      </c>
      <c r="C69" s="12">
        <v>11</v>
      </c>
      <c r="D69" s="16">
        <v>734</v>
      </c>
      <c r="E69" s="16">
        <f t="shared" si="1"/>
        <v>256.89999999999998</v>
      </c>
    </row>
    <row r="70" spans="1:5" x14ac:dyDescent="0.25">
      <c r="A70" s="11" t="s">
        <v>706</v>
      </c>
      <c r="B70" s="11" t="s">
        <v>1348</v>
      </c>
      <c r="C70" s="12">
        <v>20</v>
      </c>
      <c r="D70" s="16">
        <v>734</v>
      </c>
      <c r="E70" s="16">
        <f t="shared" si="1"/>
        <v>256.89999999999998</v>
      </c>
    </row>
    <row r="71" spans="1:5" x14ac:dyDescent="0.25">
      <c r="A71" s="11" t="s">
        <v>1858</v>
      </c>
      <c r="B71" s="11" t="s">
        <v>1348</v>
      </c>
      <c r="C71" s="12">
        <v>1</v>
      </c>
      <c r="D71" s="16">
        <v>734</v>
      </c>
      <c r="E71" s="16">
        <f t="shared" si="1"/>
        <v>256.89999999999998</v>
      </c>
    </row>
    <row r="72" spans="1:5" x14ac:dyDescent="0.25">
      <c r="A72" s="11" t="s">
        <v>707</v>
      </c>
      <c r="B72" s="11" t="s">
        <v>1348</v>
      </c>
      <c r="C72" s="12">
        <v>1</v>
      </c>
      <c r="D72" s="16">
        <v>734</v>
      </c>
      <c r="E72" s="16">
        <f t="shared" si="1"/>
        <v>256.89999999999998</v>
      </c>
    </row>
    <row r="73" spans="1:5" x14ac:dyDescent="0.25">
      <c r="A73" s="11" t="s">
        <v>708</v>
      </c>
      <c r="B73" s="11" t="s">
        <v>1348</v>
      </c>
      <c r="C73" s="12">
        <v>25</v>
      </c>
      <c r="D73" s="16">
        <v>734</v>
      </c>
      <c r="E73" s="16">
        <f t="shared" si="1"/>
        <v>256.89999999999998</v>
      </c>
    </row>
    <row r="74" spans="1:5" x14ac:dyDescent="0.25">
      <c r="A74" s="11" t="s">
        <v>709</v>
      </c>
      <c r="B74" s="11" t="s">
        <v>1348</v>
      </c>
      <c r="C74" s="12">
        <v>10</v>
      </c>
      <c r="D74" s="16">
        <v>734</v>
      </c>
      <c r="E74" s="16">
        <f t="shared" si="1"/>
        <v>256.89999999999998</v>
      </c>
    </row>
    <row r="75" spans="1:5" x14ac:dyDescent="0.25">
      <c r="A75" s="11" t="s">
        <v>1845</v>
      </c>
      <c r="B75" s="11" t="s">
        <v>1348</v>
      </c>
      <c r="C75" s="12">
        <v>3</v>
      </c>
      <c r="D75" s="16">
        <v>755</v>
      </c>
      <c r="E75" s="16">
        <f t="shared" si="1"/>
        <v>264.25</v>
      </c>
    </row>
    <row r="76" spans="1:5" x14ac:dyDescent="0.25">
      <c r="A76" s="11" t="s">
        <v>1834</v>
      </c>
      <c r="B76" s="11" t="s">
        <v>1348</v>
      </c>
      <c r="C76" s="12">
        <v>1</v>
      </c>
      <c r="D76" s="16">
        <v>755</v>
      </c>
      <c r="E76" s="16">
        <f t="shared" si="1"/>
        <v>264.25</v>
      </c>
    </row>
    <row r="77" spans="1:5" x14ac:dyDescent="0.25">
      <c r="A77" s="11" t="s">
        <v>1835</v>
      </c>
      <c r="B77" s="11" t="s">
        <v>1348</v>
      </c>
      <c r="C77" s="12">
        <v>1</v>
      </c>
      <c r="D77" s="16">
        <v>799</v>
      </c>
      <c r="E77" s="16">
        <f t="shared" si="1"/>
        <v>279.64999999999998</v>
      </c>
    </row>
    <row r="78" spans="1:5" x14ac:dyDescent="0.25">
      <c r="A78" s="11" t="s">
        <v>1859</v>
      </c>
      <c r="B78" s="11" t="s">
        <v>1348</v>
      </c>
      <c r="C78" s="12">
        <v>9</v>
      </c>
      <c r="D78" s="16">
        <v>839</v>
      </c>
      <c r="E78" s="16">
        <f t="shared" si="1"/>
        <v>293.64999999999998</v>
      </c>
    </row>
    <row r="79" spans="1:5" x14ac:dyDescent="0.25">
      <c r="A79" s="11" t="s">
        <v>710</v>
      </c>
      <c r="B79" s="11" t="s">
        <v>1348</v>
      </c>
      <c r="C79" s="12">
        <v>7</v>
      </c>
      <c r="D79" s="16">
        <v>839</v>
      </c>
      <c r="E79" s="16">
        <f t="shared" si="1"/>
        <v>293.64999999999998</v>
      </c>
    </row>
    <row r="80" spans="1:5" x14ac:dyDescent="0.25">
      <c r="A80" s="11" t="s">
        <v>711</v>
      </c>
      <c r="B80" s="11" t="s">
        <v>1348</v>
      </c>
      <c r="C80" s="12">
        <v>1</v>
      </c>
      <c r="D80" s="16">
        <v>973</v>
      </c>
      <c r="E80" s="16">
        <f t="shared" si="1"/>
        <v>340.54999999999995</v>
      </c>
    </row>
  </sheetData>
  <autoFilter ref="A2:C2">
    <sortState ref="A3:E80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A29" sqref="A29"/>
    </sheetView>
  </sheetViews>
  <sheetFormatPr defaultRowHeight="15" x14ac:dyDescent="0.25"/>
  <cols>
    <col min="1" max="1" width="45.140625" bestFit="1" customWidth="1"/>
    <col min="2" max="2" width="16" bestFit="1" customWidth="1"/>
    <col min="3" max="3" width="12.28515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1229</v>
      </c>
      <c r="B1" s="58"/>
      <c r="C1" s="58"/>
      <c r="D1" s="58"/>
      <c r="E1" s="58"/>
    </row>
    <row r="2" spans="1:5" x14ac:dyDescent="0.25">
      <c r="A2" s="9" t="s">
        <v>2151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1828</v>
      </c>
      <c r="B3" s="11" t="s">
        <v>1348</v>
      </c>
      <c r="C3" s="12">
        <v>6</v>
      </c>
      <c r="D3" s="16">
        <v>373</v>
      </c>
      <c r="E3" s="16">
        <f>D3*0.3</f>
        <v>111.89999999999999</v>
      </c>
    </row>
    <row r="4" spans="1:5" x14ac:dyDescent="0.25">
      <c r="A4" s="11" t="s">
        <v>1808</v>
      </c>
      <c r="B4" s="11" t="s">
        <v>1348</v>
      </c>
      <c r="C4" s="12">
        <v>23</v>
      </c>
      <c r="D4" s="16">
        <v>207</v>
      </c>
      <c r="E4" s="16">
        <f t="shared" ref="E4:E66" si="0">D4*0.3</f>
        <v>62.099999999999994</v>
      </c>
    </row>
    <row r="5" spans="1:5" x14ac:dyDescent="0.25">
      <c r="A5" s="11" t="s">
        <v>633</v>
      </c>
      <c r="B5" s="11" t="s">
        <v>1348</v>
      </c>
      <c r="C5" s="12">
        <v>1</v>
      </c>
      <c r="D5" s="16">
        <v>207</v>
      </c>
      <c r="E5" s="16">
        <f t="shared" si="0"/>
        <v>62.099999999999994</v>
      </c>
    </row>
    <row r="6" spans="1:5" x14ac:dyDescent="0.25">
      <c r="A6" s="11" t="s">
        <v>635</v>
      </c>
      <c r="B6" s="11" t="s">
        <v>1348</v>
      </c>
      <c r="C6" s="12">
        <v>62</v>
      </c>
      <c r="D6" s="16">
        <v>573</v>
      </c>
      <c r="E6" s="16">
        <f t="shared" si="0"/>
        <v>171.9</v>
      </c>
    </row>
    <row r="7" spans="1:5" x14ac:dyDescent="0.25">
      <c r="A7" s="11" t="s">
        <v>636</v>
      </c>
      <c r="B7" s="11" t="s">
        <v>1348</v>
      </c>
      <c r="C7" s="12">
        <v>10</v>
      </c>
      <c r="D7" s="16">
        <v>207</v>
      </c>
      <c r="E7" s="16">
        <f t="shared" si="0"/>
        <v>62.099999999999994</v>
      </c>
    </row>
    <row r="8" spans="1:5" x14ac:dyDescent="0.25">
      <c r="A8" s="11" t="s">
        <v>637</v>
      </c>
      <c r="B8" s="11" t="s">
        <v>1348</v>
      </c>
      <c r="C8" s="12">
        <v>82</v>
      </c>
      <c r="D8" s="16">
        <v>475</v>
      </c>
      <c r="E8" s="16">
        <f t="shared" si="0"/>
        <v>142.5</v>
      </c>
    </row>
    <row r="9" spans="1:5" x14ac:dyDescent="0.25">
      <c r="A9" s="11" t="s">
        <v>627</v>
      </c>
      <c r="B9" s="11" t="s">
        <v>1348</v>
      </c>
      <c r="C9" s="12">
        <v>1</v>
      </c>
      <c r="D9" s="16">
        <v>1831</v>
      </c>
      <c r="E9" s="16">
        <f t="shared" si="0"/>
        <v>549.29999999999995</v>
      </c>
    </row>
    <row r="10" spans="1:5" x14ac:dyDescent="0.25">
      <c r="A10" s="11" t="s">
        <v>1698</v>
      </c>
      <c r="B10" s="11" t="s">
        <v>1697</v>
      </c>
      <c r="C10" s="12">
        <v>4</v>
      </c>
      <c r="D10" s="16">
        <v>760</v>
      </c>
      <c r="E10" s="16">
        <f>D10*0.6</f>
        <v>456</v>
      </c>
    </row>
    <row r="11" spans="1:5" x14ac:dyDescent="0.25">
      <c r="A11" s="11" t="s">
        <v>1699</v>
      </c>
      <c r="B11" s="11" t="s">
        <v>1697</v>
      </c>
      <c r="C11" s="12">
        <v>7</v>
      </c>
      <c r="D11" s="16">
        <v>1069</v>
      </c>
      <c r="E11" s="16">
        <f>D11*0.6</f>
        <v>641.4</v>
      </c>
    </row>
    <row r="12" spans="1:5" x14ac:dyDescent="0.25">
      <c r="A12" s="11" t="s">
        <v>628</v>
      </c>
      <c r="B12" s="11" t="s">
        <v>1348</v>
      </c>
      <c r="C12" s="12">
        <v>7</v>
      </c>
      <c r="D12" s="16">
        <v>5935</v>
      </c>
      <c r="E12" s="16">
        <f t="shared" si="0"/>
        <v>1780.5</v>
      </c>
    </row>
    <row r="13" spans="1:5" x14ac:dyDescent="0.25">
      <c r="A13" s="11" t="s">
        <v>629</v>
      </c>
      <c r="B13" s="11" t="s">
        <v>1348</v>
      </c>
      <c r="C13" s="12">
        <v>1</v>
      </c>
      <c r="D13" s="16">
        <v>1286</v>
      </c>
      <c r="E13" s="16">
        <f t="shared" si="0"/>
        <v>385.8</v>
      </c>
    </row>
    <row r="14" spans="1:5" x14ac:dyDescent="0.25">
      <c r="A14" s="11" t="s">
        <v>1700</v>
      </c>
      <c r="B14" s="11" t="s">
        <v>1697</v>
      </c>
      <c r="C14" s="12">
        <v>3</v>
      </c>
      <c r="D14" s="16">
        <v>1286</v>
      </c>
      <c r="E14" s="16">
        <f>D14*0.6</f>
        <v>771.6</v>
      </c>
    </row>
    <row r="15" spans="1:5" x14ac:dyDescent="0.25">
      <c r="A15" s="11" t="s">
        <v>1818</v>
      </c>
      <c r="B15" s="11" t="s">
        <v>1348</v>
      </c>
      <c r="C15" s="12">
        <v>1</v>
      </c>
      <c r="D15" s="16">
        <v>7851</v>
      </c>
      <c r="E15" s="16">
        <f t="shared" si="0"/>
        <v>2355.2999999999997</v>
      </c>
    </row>
    <row r="16" spans="1:5" x14ac:dyDescent="0.25">
      <c r="A16" s="11" t="s">
        <v>631</v>
      </c>
      <c r="B16" s="11" t="s">
        <v>1348</v>
      </c>
      <c r="C16" s="12">
        <v>4</v>
      </c>
      <c r="D16" s="16">
        <v>10997</v>
      </c>
      <c r="E16" s="16">
        <f t="shared" si="0"/>
        <v>3299.1</v>
      </c>
    </row>
    <row r="17" spans="1:5" x14ac:dyDescent="0.25">
      <c r="A17" s="11" t="s">
        <v>632</v>
      </c>
      <c r="B17" s="11" t="s">
        <v>1348</v>
      </c>
      <c r="C17" s="12">
        <v>6</v>
      </c>
      <c r="D17" s="16">
        <v>10997</v>
      </c>
      <c r="E17" s="16">
        <f t="shared" si="0"/>
        <v>3299.1</v>
      </c>
    </row>
    <row r="18" spans="1:5" x14ac:dyDescent="0.25">
      <c r="A18" s="11" t="s">
        <v>1822</v>
      </c>
      <c r="B18" s="11" t="s">
        <v>1348</v>
      </c>
      <c r="C18" s="12">
        <v>2</v>
      </c>
      <c r="D18" s="16">
        <v>13231</v>
      </c>
      <c r="E18" s="16">
        <f t="shared" si="0"/>
        <v>3969.2999999999997</v>
      </c>
    </row>
    <row r="19" spans="1:5" x14ac:dyDescent="0.25">
      <c r="A19" s="11" t="s">
        <v>1806</v>
      </c>
      <c r="B19" s="11" t="s">
        <v>1348</v>
      </c>
      <c r="C19" s="12">
        <v>3</v>
      </c>
      <c r="D19" s="16">
        <v>16495</v>
      </c>
      <c r="E19" s="16">
        <f t="shared" si="0"/>
        <v>4948.5</v>
      </c>
    </row>
    <row r="20" spans="1:5" x14ac:dyDescent="0.25">
      <c r="A20" s="11" t="s">
        <v>634</v>
      </c>
      <c r="B20" s="11" t="s">
        <v>1348</v>
      </c>
      <c r="C20" s="12">
        <v>24</v>
      </c>
      <c r="D20" s="16">
        <v>5370</v>
      </c>
      <c r="E20" s="16">
        <f t="shared" si="0"/>
        <v>1611</v>
      </c>
    </row>
    <row r="21" spans="1:5" x14ac:dyDescent="0.25">
      <c r="A21" s="11" t="s">
        <v>1817</v>
      </c>
      <c r="B21" s="11" t="s">
        <v>1348</v>
      </c>
      <c r="C21" s="12">
        <v>5</v>
      </c>
      <c r="D21" s="16">
        <v>573</v>
      </c>
      <c r="E21" s="16">
        <f t="shared" si="0"/>
        <v>171.9</v>
      </c>
    </row>
    <row r="22" spans="1:5" x14ac:dyDescent="0.25">
      <c r="A22" s="11" t="s">
        <v>638</v>
      </c>
      <c r="B22" s="11" t="s">
        <v>1348</v>
      </c>
      <c r="C22" s="12">
        <v>30</v>
      </c>
      <c r="D22" s="16">
        <v>573</v>
      </c>
      <c r="E22" s="16">
        <f t="shared" si="0"/>
        <v>171.9</v>
      </c>
    </row>
    <row r="23" spans="1:5" x14ac:dyDescent="0.25">
      <c r="A23" s="11" t="s">
        <v>639</v>
      </c>
      <c r="B23" s="11" t="s">
        <v>1348</v>
      </c>
      <c r="C23" s="12">
        <v>10</v>
      </c>
      <c r="D23" s="16">
        <v>573</v>
      </c>
      <c r="E23" s="16">
        <f t="shared" si="0"/>
        <v>171.9</v>
      </c>
    </row>
    <row r="24" spans="1:5" x14ac:dyDescent="0.25">
      <c r="A24" s="11" t="s">
        <v>640</v>
      </c>
      <c r="B24" s="11" t="s">
        <v>1348</v>
      </c>
      <c r="C24" s="12">
        <v>50</v>
      </c>
      <c r="D24" s="16">
        <v>475</v>
      </c>
      <c r="E24" s="16">
        <f t="shared" si="0"/>
        <v>142.5</v>
      </c>
    </row>
    <row r="25" spans="1:5" x14ac:dyDescent="0.25">
      <c r="A25" s="11" t="s">
        <v>641</v>
      </c>
      <c r="B25" s="11" t="s">
        <v>1348</v>
      </c>
      <c r="C25" s="12">
        <v>35</v>
      </c>
      <c r="D25" s="16">
        <v>475</v>
      </c>
      <c r="E25" s="16">
        <f t="shared" si="0"/>
        <v>142.5</v>
      </c>
    </row>
    <row r="26" spans="1:5" x14ac:dyDescent="0.25">
      <c r="A26" s="11" t="s">
        <v>1821</v>
      </c>
      <c r="B26" s="11" t="s">
        <v>1348</v>
      </c>
      <c r="C26" s="12">
        <v>8</v>
      </c>
      <c r="D26" s="16">
        <v>1054</v>
      </c>
      <c r="E26" s="16">
        <f t="shared" si="0"/>
        <v>316.2</v>
      </c>
    </row>
    <row r="27" spans="1:5" x14ac:dyDescent="0.25">
      <c r="A27" s="11" t="s">
        <v>642</v>
      </c>
      <c r="B27" s="11" t="s">
        <v>1348</v>
      </c>
      <c r="C27" s="12">
        <v>9</v>
      </c>
      <c r="D27" s="16">
        <v>475</v>
      </c>
      <c r="E27" s="16">
        <f t="shared" si="0"/>
        <v>142.5</v>
      </c>
    </row>
    <row r="28" spans="1:5" x14ac:dyDescent="0.25">
      <c r="A28" s="11" t="s">
        <v>643</v>
      </c>
      <c r="B28" s="11" t="s">
        <v>1348</v>
      </c>
      <c r="C28" s="12">
        <v>30</v>
      </c>
      <c r="D28" s="16">
        <v>475</v>
      </c>
      <c r="E28" s="16">
        <f t="shared" si="0"/>
        <v>142.5</v>
      </c>
    </row>
    <row r="29" spans="1:5" x14ac:dyDescent="0.25">
      <c r="A29" s="11" t="s">
        <v>1701</v>
      </c>
      <c r="B29" s="11" t="s">
        <v>1697</v>
      </c>
      <c r="C29" s="12">
        <v>23</v>
      </c>
      <c r="D29" s="16">
        <v>130</v>
      </c>
      <c r="E29" s="16">
        <f>D29*0.6</f>
        <v>78</v>
      </c>
    </row>
    <row r="30" spans="1:5" x14ac:dyDescent="0.25">
      <c r="A30" s="11" t="s">
        <v>644</v>
      </c>
      <c r="B30" s="11" t="s">
        <v>1348</v>
      </c>
      <c r="C30" s="12">
        <v>4</v>
      </c>
      <c r="D30" s="16">
        <v>763</v>
      </c>
      <c r="E30" s="16">
        <f t="shared" si="0"/>
        <v>228.9</v>
      </c>
    </row>
    <row r="31" spans="1:5" x14ac:dyDescent="0.25">
      <c r="A31" s="11" t="s">
        <v>644</v>
      </c>
      <c r="B31" s="11" t="s">
        <v>1697</v>
      </c>
      <c r="C31" s="12">
        <v>5</v>
      </c>
      <c r="D31" s="16">
        <v>130</v>
      </c>
      <c r="E31" s="16">
        <f>D31*0.6</f>
        <v>78</v>
      </c>
    </row>
    <row r="32" spans="1:5" x14ac:dyDescent="0.25">
      <c r="A32" s="11" t="s">
        <v>645</v>
      </c>
      <c r="B32" s="11" t="s">
        <v>1348</v>
      </c>
      <c r="C32" s="12">
        <v>5</v>
      </c>
      <c r="D32" s="16">
        <v>763</v>
      </c>
      <c r="E32" s="16">
        <f t="shared" si="0"/>
        <v>228.9</v>
      </c>
    </row>
    <row r="33" spans="1:5" x14ac:dyDescent="0.25">
      <c r="A33" s="11" t="s">
        <v>1815</v>
      </c>
      <c r="B33" s="11" t="s">
        <v>1348</v>
      </c>
      <c r="C33" s="12">
        <v>3</v>
      </c>
      <c r="D33" s="16">
        <v>763</v>
      </c>
      <c r="E33" s="16">
        <f t="shared" si="0"/>
        <v>228.9</v>
      </c>
    </row>
    <row r="34" spans="1:5" x14ac:dyDescent="0.25">
      <c r="A34" s="11" t="s">
        <v>1816</v>
      </c>
      <c r="B34" s="11" t="s">
        <v>1697</v>
      </c>
      <c r="C34" s="12">
        <v>20</v>
      </c>
      <c r="D34" s="16">
        <v>140</v>
      </c>
      <c r="E34" s="16">
        <f>D34*0.6</f>
        <v>84</v>
      </c>
    </row>
    <row r="35" spans="1:5" x14ac:dyDescent="0.25">
      <c r="A35" s="11" t="s">
        <v>646</v>
      </c>
      <c r="B35" s="11" t="s">
        <v>1348</v>
      </c>
      <c r="C35" s="12">
        <v>2</v>
      </c>
      <c r="D35" s="16">
        <v>1781</v>
      </c>
      <c r="E35" s="16">
        <f t="shared" si="0"/>
        <v>534.29999999999995</v>
      </c>
    </row>
    <row r="36" spans="1:5" x14ac:dyDescent="0.25">
      <c r="A36" s="11" t="s">
        <v>693</v>
      </c>
      <c r="B36" s="11" t="s">
        <v>1348</v>
      </c>
      <c r="C36" s="12">
        <v>15</v>
      </c>
      <c r="D36" s="16">
        <v>763</v>
      </c>
      <c r="E36" s="16">
        <f t="shared" si="0"/>
        <v>228.9</v>
      </c>
    </row>
    <row r="37" spans="1:5" x14ac:dyDescent="0.25">
      <c r="A37" s="11" t="s">
        <v>1827</v>
      </c>
      <c r="B37" s="11" t="s">
        <v>1348</v>
      </c>
      <c r="C37" s="12">
        <v>10</v>
      </c>
      <c r="D37" s="16">
        <v>763</v>
      </c>
      <c r="E37" s="16">
        <f t="shared" si="0"/>
        <v>228.9</v>
      </c>
    </row>
    <row r="38" spans="1:5" x14ac:dyDescent="0.25">
      <c r="A38" s="11" t="s">
        <v>1826</v>
      </c>
      <c r="B38" s="11" t="s">
        <v>1348</v>
      </c>
      <c r="C38" s="12">
        <v>23</v>
      </c>
      <c r="D38" s="16">
        <v>763</v>
      </c>
      <c r="E38" s="16">
        <f t="shared" si="0"/>
        <v>228.9</v>
      </c>
    </row>
    <row r="39" spans="1:5" x14ac:dyDescent="0.25">
      <c r="A39" s="11" t="s">
        <v>1702</v>
      </c>
      <c r="B39" s="11" t="s">
        <v>1697</v>
      </c>
      <c r="C39" s="12">
        <v>23</v>
      </c>
      <c r="D39" s="16">
        <v>140</v>
      </c>
      <c r="E39" s="16">
        <f>D39*0.6</f>
        <v>84</v>
      </c>
    </row>
    <row r="40" spans="1:5" x14ac:dyDescent="0.25">
      <c r="A40" s="11" t="s">
        <v>1703</v>
      </c>
      <c r="B40" s="11" t="s">
        <v>1697</v>
      </c>
      <c r="C40" s="12">
        <v>8</v>
      </c>
      <c r="D40" s="16">
        <v>140</v>
      </c>
      <c r="E40" s="16">
        <f>D40*0.6</f>
        <v>84</v>
      </c>
    </row>
    <row r="41" spans="1:5" x14ac:dyDescent="0.25">
      <c r="A41" s="11" t="s">
        <v>647</v>
      </c>
      <c r="B41" s="11" t="s">
        <v>1348</v>
      </c>
      <c r="C41" s="12">
        <v>17</v>
      </c>
      <c r="D41" s="16">
        <v>140</v>
      </c>
      <c r="E41" s="16">
        <f t="shared" si="0"/>
        <v>42</v>
      </c>
    </row>
    <row r="42" spans="1:5" x14ac:dyDescent="0.25">
      <c r="A42" s="11" t="s">
        <v>1825</v>
      </c>
      <c r="B42" s="11" t="s">
        <v>1348</v>
      </c>
      <c r="C42" s="12">
        <v>29</v>
      </c>
      <c r="D42" s="16">
        <v>795</v>
      </c>
      <c r="E42" s="16">
        <f t="shared" si="0"/>
        <v>238.5</v>
      </c>
    </row>
    <row r="43" spans="1:5" x14ac:dyDescent="0.25">
      <c r="A43" s="11" t="s">
        <v>1704</v>
      </c>
      <c r="B43" s="11" t="s">
        <v>1697</v>
      </c>
      <c r="C43" s="12">
        <v>5</v>
      </c>
      <c r="D43" s="16">
        <v>140</v>
      </c>
      <c r="E43" s="16">
        <f>D43*0.6</f>
        <v>84</v>
      </c>
    </row>
    <row r="44" spans="1:5" x14ac:dyDescent="0.25">
      <c r="A44" s="11" t="s">
        <v>648</v>
      </c>
      <c r="B44" s="11" t="s">
        <v>1348</v>
      </c>
      <c r="C44" s="12">
        <v>6</v>
      </c>
      <c r="D44" s="16">
        <v>2102</v>
      </c>
      <c r="E44" s="16">
        <f t="shared" si="0"/>
        <v>630.6</v>
      </c>
    </row>
    <row r="45" spans="1:5" x14ac:dyDescent="0.25">
      <c r="A45" s="11" t="s">
        <v>1705</v>
      </c>
      <c r="B45" s="11" t="s">
        <v>1697</v>
      </c>
      <c r="C45" s="12">
        <v>15</v>
      </c>
      <c r="D45" s="16">
        <v>150</v>
      </c>
      <c r="E45" s="16">
        <f>D45*0.6</f>
        <v>90</v>
      </c>
    </row>
    <row r="46" spans="1:5" x14ac:dyDescent="0.25">
      <c r="A46" s="11" t="s">
        <v>1706</v>
      </c>
      <c r="B46" s="11" t="s">
        <v>1697</v>
      </c>
      <c r="C46" s="12">
        <v>20</v>
      </c>
      <c r="D46" s="16">
        <v>150</v>
      </c>
      <c r="E46" s="16">
        <f>D46*0.6</f>
        <v>90</v>
      </c>
    </row>
    <row r="47" spans="1:5" x14ac:dyDescent="0.25">
      <c r="A47" s="11" t="s">
        <v>1707</v>
      </c>
      <c r="B47" s="11" t="s">
        <v>1697</v>
      </c>
      <c r="C47" s="12">
        <v>11</v>
      </c>
      <c r="D47" s="16">
        <v>179</v>
      </c>
      <c r="E47" s="16">
        <f>D47*0.6</f>
        <v>107.39999999999999</v>
      </c>
    </row>
    <row r="48" spans="1:5" x14ac:dyDescent="0.25">
      <c r="A48" s="11" t="s">
        <v>649</v>
      </c>
      <c r="B48" s="11" t="s">
        <v>1348</v>
      </c>
      <c r="C48" s="12">
        <v>3</v>
      </c>
      <c r="D48" s="16">
        <v>762</v>
      </c>
      <c r="E48" s="16">
        <f t="shared" si="0"/>
        <v>228.6</v>
      </c>
    </row>
    <row r="49" spans="1:5" x14ac:dyDescent="0.25">
      <c r="A49" s="11" t="s">
        <v>649</v>
      </c>
      <c r="B49" s="11" t="s">
        <v>1697</v>
      </c>
      <c r="C49" s="12">
        <v>14</v>
      </c>
      <c r="D49" s="16">
        <v>150</v>
      </c>
      <c r="E49" s="16">
        <f>D49*0.6</f>
        <v>90</v>
      </c>
    </row>
    <row r="50" spans="1:5" x14ac:dyDescent="0.25">
      <c r="A50" s="11" t="s">
        <v>1708</v>
      </c>
      <c r="B50" s="11" t="s">
        <v>1697</v>
      </c>
      <c r="C50" s="12">
        <v>25</v>
      </c>
      <c r="D50" s="16">
        <v>150</v>
      </c>
      <c r="E50" s="16">
        <f>D50*0.6</f>
        <v>90</v>
      </c>
    </row>
    <row r="51" spans="1:5" x14ac:dyDescent="0.25">
      <c r="A51" s="11" t="s">
        <v>1709</v>
      </c>
      <c r="B51" s="11" t="s">
        <v>1697</v>
      </c>
      <c r="C51" s="12">
        <v>9</v>
      </c>
      <c r="D51" s="16">
        <v>279</v>
      </c>
      <c r="E51" s="16">
        <f>D51*0.6</f>
        <v>167.4</v>
      </c>
    </row>
    <row r="52" spans="1:5" x14ac:dyDescent="0.25">
      <c r="A52" s="11" t="s">
        <v>1710</v>
      </c>
      <c r="B52" s="11" t="s">
        <v>1697</v>
      </c>
      <c r="C52" s="12">
        <v>10</v>
      </c>
      <c r="D52" s="16">
        <v>278</v>
      </c>
      <c r="E52" s="16">
        <f>D52*0.6</f>
        <v>166.79999999999998</v>
      </c>
    </row>
    <row r="53" spans="1:5" x14ac:dyDescent="0.25">
      <c r="A53" s="11" t="s">
        <v>650</v>
      </c>
      <c r="B53" s="11" t="s">
        <v>1348</v>
      </c>
      <c r="C53" s="12">
        <v>24</v>
      </c>
      <c r="D53" s="16">
        <v>1054</v>
      </c>
      <c r="E53" s="16">
        <f t="shared" si="0"/>
        <v>316.2</v>
      </c>
    </row>
    <row r="54" spans="1:5" x14ac:dyDescent="0.25">
      <c r="A54" s="11" t="s">
        <v>1711</v>
      </c>
      <c r="B54" s="11" t="s">
        <v>1697</v>
      </c>
      <c r="C54" s="12">
        <v>15</v>
      </c>
      <c r="D54" s="16">
        <v>160</v>
      </c>
      <c r="E54" s="16">
        <f>D54*0.6</f>
        <v>96</v>
      </c>
    </row>
    <row r="55" spans="1:5" x14ac:dyDescent="0.25">
      <c r="A55" s="11" t="s">
        <v>1712</v>
      </c>
      <c r="B55" s="11" t="s">
        <v>1697</v>
      </c>
      <c r="C55" s="12">
        <v>10</v>
      </c>
      <c r="D55" s="16">
        <v>190</v>
      </c>
      <c r="E55" s="16">
        <f>D55*0.6</f>
        <v>114</v>
      </c>
    </row>
    <row r="56" spans="1:5" x14ac:dyDescent="0.25">
      <c r="A56" s="11" t="s">
        <v>1713</v>
      </c>
      <c r="B56" s="11" t="s">
        <v>1697</v>
      </c>
      <c r="C56" s="12">
        <v>7</v>
      </c>
      <c r="D56" s="16">
        <v>160</v>
      </c>
      <c r="E56" s="16">
        <f>D56*0.6</f>
        <v>96</v>
      </c>
    </row>
    <row r="57" spans="1:5" x14ac:dyDescent="0.25">
      <c r="A57" s="11" t="s">
        <v>1714</v>
      </c>
      <c r="B57" s="11" t="s">
        <v>1697</v>
      </c>
      <c r="C57" s="12">
        <v>8</v>
      </c>
      <c r="D57" s="16">
        <v>190</v>
      </c>
      <c r="E57" s="16">
        <f>D57*0.6</f>
        <v>114</v>
      </c>
    </row>
    <row r="58" spans="1:5" x14ac:dyDescent="0.25">
      <c r="A58" s="11" t="s">
        <v>1715</v>
      </c>
      <c r="B58" s="11" t="s">
        <v>1697</v>
      </c>
      <c r="C58" s="12">
        <v>9</v>
      </c>
      <c r="D58" s="16">
        <v>190</v>
      </c>
      <c r="E58" s="16">
        <f>D58*0.6</f>
        <v>114</v>
      </c>
    </row>
    <row r="59" spans="1:5" x14ac:dyDescent="0.25">
      <c r="A59" s="11" t="s">
        <v>651</v>
      </c>
      <c r="B59" s="11" t="s">
        <v>1348</v>
      </c>
      <c r="C59" s="12">
        <v>12</v>
      </c>
      <c r="D59" s="16">
        <v>1598</v>
      </c>
      <c r="E59" s="16">
        <f t="shared" si="0"/>
        <v>479.4</v>
      </c>
    </row>
    <row r="60" spans="1:5" x14ac:dyDescent="0.25">
      <c r="A60" s="11" t="s">
        <v>1716</v>
      </c>
      <c r="B60" s="11" t="s">
        <v>1697</v>
      </c>
      <c r="C60" s="12">
        <v>11</v>
      </c>
      <c r="D60" s="16">
        <v>190</v>
      </c>
      <c r="E60" s="16">
        <f>D60*0.6</f>
        <v>114</v>
      </c>
    </row>
    <row r="61" spans="1:5" x14ac:dyDescent="0.25">
      <c r="A61" s="11" t="s">
        <v>1717</v>
      </c>
      <c r="B61" s="11" t="s">
        <v>1697</v>
      </c>
      <c r="C61" s="12">
        <v>10</v>
      </c>
      <c r="D61" s="16">
        <v>204</v>
      </c>
      <c r="E61" s="16">
        <f>D61*0.6</f>
        <v>122.39999999999999</v>
      </c>
    </row>
    <row r="62" spans="1:5" x14ac:dyDescent="0.25">
      <c r="A62" s="11" t="s">
        <v>1718</v>
      </c>
      <c r="B62" s="11" t="s">
        <v>1697</v>
      </c>
      <c r="C62" s="12">
        <v>22</v>
      </c>
      <c r="D62" s="16">
        <v>190</v>
      </c>
      <c r="E62" s="16">
        <f>D62*0.6</f>
        <v>114</v>
      </c>
    </row>
    <row r="63" spans="1:5" x14ac:dyDescent="0.25">
      <c r="A63" s="11" t="s">
        <v>652</v>
      </c>
      <c r="B63" s="11" t="s">
        <v>1348</v>
      </c>
      <c r="C63" s="12">
        <v>7</v>
      </c>
      <c r="D63" s="16">
        <v>788</v>
      </c>
      <c r="E63" s="16">
        <f t="shared" si="0"/>
        <v>236.39999999999998</v>
      </c>
    </row>
    <row r="64" spans="1:5" x14ac:dyDescent="0.25">
      <c r="A64" s="11" t="s">
        <v>653</v>
      </c>
      <c r="B64" s="11" t="s">
        <v>1348</v>
      </c>
      <c r="C64" s="12">
        <v>2</v>
      </c>
      <c r="D64" s="16">
        <v>1633</v>
      </c>
      <c r="E64" s="16">
        <f t="shared" si="0"/>
        <v>489.9</v>
      </c>
    </row>
    <row r="65" spans="1:5" x14ac:dyDescent="0.25">
      <c r="A65" s="11" t="s">
        <v>1720</v>
      </c>
      <c r="B65" s="11" t="s">
        <v>1697</v>
      </c>
      <c r="C65" s="12">
        <v>21</v>
      </c>
      <c r="D65" s="16">
        <v>190</v>
      </c>
      <c r="E65" s="16">
        <f>D65*0.6</f>
        <v>114</v>
      </c>
    </row>
    <row r="66" spans="1:5" x14ac:dyDescent="0.25">
      <c r="A66" s="11" t="s">
        <v>654</v>
      </c>
      <c r="B66" s="11" t="s">
        <v>1348</v>
      </c>
      <c r="C66" s="12">
        <v>1</v>
      </c>
      <c r="D66" s="16">
        <v>788</v>
      </c>
      <c r="E66" s="16">
        <f t="shared" si="0"/>
        <v>236.39999999999998</v>
      </c>
    </row>
    <row r="67" spans="1:5" x14ac:dyDescent="0.25">
      <c r="A67" s="11" t="s">
        <v>654</v>
      </c>
      <c r="B67" s="11" t="s">
        <v>1697</v>
      </c>
      <c r="C67" s="12">
        <v>12</v>
      </c>
      <c r="D67" s="16">
        <v>180</v>
      </c>
      <c r="E67" s="16">
        <f>D67*0.6</f>
        <v>108</v>
      </c>
    </row>
    <row r="68" spans="1:5" x14ac:dyDescent="0.25">
      <c r="A68" s="11" t="s">
        <v>1719</v>
      </c>
      <c r="B68" s="11" t="s">
        <v>1697</v>
      </c>
      <c r="C68" s="12">
        <v>28</v>
      </c>
      <c r="D68" s="16">
        <v>180</v>
      </c>
      <c r="E68" s="16">
        <f>D68*0.6</f>
        <v>108</v>
      </c>
    </row>
    <row r="69" spans="1:5" x14ac:dyDescent="0.25">
      <c r="A69" s="11" t="s">
        <v>1721</v>
      </c>
      <c r="B69" s="11" t="s">
        <v>1697</v>
      </c>
      <c r="C69" s="12">
        <v>44</v>
      </c>
      <c r="D69" s="16">
        <v>190</v>
      </c>
      <c r="E69" s="16">
        <f>D69*0.6</f>
        <v>114</v>
      </c>
    </row>
    <row r="70" spans="1:5" x14ac:dyDescent="0.25">
      <c r="A70" s="11" t="s">
        <v>655</v>
      </c>
      <c r="B70" s="11" t="s">
        <v>1348</v>
      </c>
      <c r="C70" s="12">
        <v>65</v>
      </c>
      <c r="D70" s="16">
        <v>2302</v>
      </c>
      <c r="E70" s="16">
        <f t="shared" ref="E70:E118" si="1">D70*0.3</f>
        <v>690.6</v>
      </c>
    </row>
    <row r="71" spans="1:5" x14ac:dyDescent="0.25">
      <c r="A71" s="11" t="s">
        <v>1722</v>
      </c>
      <c r="B71" s="11" t="s">
        <v>1697</v>
      </c>
      <c r="C71" s="12">
        <v>38</v>
      </c>
      <c r="D71" s="16">
        <v>228</v>
      </c>
      <c r="E71" s="16">
        <f>D71*0.6</f>
        <v>136.79999999999998</v>
      </c>
    </row>
    <row r="72" spans="1:5" x14ac:dyDescent="0.25">
      <c r="A72" s="11" t="s">
        <v>1723</v>
      </c>
      <c r="B72" s="11" t="s">
        <v>1697</v>
      </c>
      <c r="C72" s="12">
        <v>6</v>
      </c>
      <c r="D72" s="16">
        <v>802</v>
      </c>
      <c r="E72" s="16">
        <f>D72*0.6</f>
        <v>481.2</v>
      </c>
    </row>
    <row r="73" spans="1:5" x14ac:dyDescent="0.25">
      <c r="A73" s="11" t="s">
        <v>1809</v>
      </c>
      <c r="B73" s="11" t="s">
        <v>1697</v>
      </c>
      <c r="C73" s="12">
        <v>19</v>
      </c>
      <c r="D73" s="16">
        <v>204</v>
      </c>
      <c r="E73" s="16">
        <f>D73*0.6</f>
        <v>122.39999999999999</v>
      </c>
    </row>
    <row r="74" spans="1:5" x14ac:dyDescent="0.25">
      <c r="A74" s="11" t="s">
        <v>1724</v>
      </c>
      <c r="B74" s="11" t="s">
        <v>1697</v>
      </c>
      <c r="C74" s="12">
        <v>20</v>
      </c>
      <c r="D74" s="16">
        <v>190</v>
      </c>
      <c r="E74" s="16">
        <f>D74*0.6</f>
        <v>114</v>
      </c>
    </row>
    <row r="75" spans="1:5" x14ac:dyDescent="0.25">
      <c r="A75" s="11" t="s">
        <v>656</v>
      </c>
      <c r="B75" s="11" t="s">
        <v>1348</v>
      </c>
      <c r="C75" s="12">
        <v>7</v>
      </c>
      <c r="D75" s="16">
        <v>1108</v>
      </c>
      <c r="E75" s="16">
        <f t="shared" si="1"/>
        <v>332.4</v>
      </c>
    </row>
    <row r="76" spans="1:5" x14ac:dyDescent="0.25">
      <c r="A76" s="11" t="s">
        <v>1725</v>
      </c>
      <c r="B76" s="11" t="s">
        <v>1697</v>
      </c>
      <c r="C76" s="12">
        <v>11</v>
      </c>
      <c r="D76" s="16">
        <v>228</v>
      </c>
      <c r="E76" s="16">
        <f>D76*0.6</f>
        <v>136.79999999999998</v>
      </c>
    </row>
    <row r="77" spans="1:5" x14ac:dyDescent="0.25">
      <c r="A77" s="11" t="s">
        <v>1726</v>
      </c>
      <c r="B77" s="11" t="s">
        <v>1697</v>
      </c>
      <c r="C77" s="12">
        <v>10</v>
      </c>
      <c r="D77" s="16">
        <v>228</v>
      </c>
      <c r="E77" s="16">
        <f>D77*0.6</f>
        <v>136.79999999999998</v>
      </c>
    </row>
    <row r="78" spans="1:5" x14ac:dyDescent="0.25">
      <c r="A78" s="11" t="s">
        <v>1820</v>
      </c>
      <c r="B78" s="11" t="s">
        <v>1697</v>
      </c>
      <c r="C78" s="12">
        <v>10</v>
      </c>
      <c r="D78" s="16">
        <v>228</v>
      </c>
      <c r="E78" s="16">
        <f>D78*0.6</f>
        <v>136.79999999999998</v>
      </c>
    </row>
    <row r="79" spans="1:5" x14ac:dyDescent="0.25">
      <c r="A79" s="11" t="s">
        <v>1727</v>
      </c>
      <c r="B79" s="11" t="s">
        <v>1697</v>
      </c>
      <c r="C79" s="12">
        <v>20</v>
      </c>
      <c r="D79" s="16">
        <v>190</v>
      </c>
      <c r="E79" s="16">
        <f>D79*0.6</f>
        <v>114</v>
      </c>
    </row>
    <row r="80" spans="1:5" x14ac:dyDescent="0.25">
      <c r="A80" s="11" t="s">
        <v>657</v>
      </c>
      <c r="B80" s="11" t="s">
        <v>1348</v>
      </c>
      <c r="C80" s="12">
        <v>4</v>
      </c>
      <c r="D80" s="16">
        <v>1170</v>
      </c>
      <c r="E80" s="16">
        <f t="shared" si="1"/>
        <v>351</v>
      </c>
    </row>
    <row r="81" spans="1:5" x14ac:dyDescent="0.25">
      <c r="A81" s="11" t="s">
        <v>1728</v>
      </c>
      <c r="B81" s="11" t="s">
        <v>1697</v>
      </c>
      <c r="C81" s="12">
        <v>20</v>
      </c>
      <c r="D81" s="16">
        <v>228</v>
      </c>
      <c r="E81" s="16">
        <f>D81*0.6</f>
        <v>136.79999999999998</v>
      </c>
    </row>
    <row r="82" spans="1:5" x14ac:dyDescent="0.25">
      <c r="A82" s="11" t="s">
        <v>658</v>
      </c>
      <c r="B82" s="11" t="s">
        <v>1348</v>
      </c>
      <c r="C82" s="12">
        <v>3</v>
      </c>
      <c r="D82" s="16">
        <v>352</v>
      </c>
      <c r="E82" s="16">
        <f t="shared" si="1"/>
        <v>105.6</v>
      </c>
    </row>
    <row r="83" spans="1:5" x14ac:dyDescent="0.25">
      <c r="A83" s="11" t="s">
        <v>659</v>
      </c>
      <c r="B83" s="11" t="s">
        <v>1348</v>
      </c>
      <c r="C83" s="12">
        <v>6</v>
      </c>
      <c r="D83" s="16"/>
      <c r="E83" s="16">
        <f t="shared" si="1"/>
        <v>0</v>
      </c>
    </row>
    <row r="84" spans="1:5" x14ac:dyDescent="0.25">
      <c r="A84" s="11" t="s">
        <v>1729</v>
      </c>
      <c r="B84" s="11" t="s">
        <v>1697</v>
      </c>
      <c r="C84" s="12">
        <v>7</v>
      </c>
      <c r="D84" s="16">
        <v>252</v>
      </c>
      <c r="E84" s="16">
        <f>D84*0.6</f>
        <v>151.19999999999999</v>
      </c>
    </row>
    <row r="85" spans="1:5" x14ac:dyDescent="0.25">
      <c r="A85" s="11" t="s">
        <v>1812</v>
      </c>
      <c r="B85" s="11" t="s">
        <v>1348</v>
      </c>
      <c r="C85" s="12">
        <v>43</v>
      </c>
      <c r="D85" s="16">
        <v>834</v>
      </c>
      <c r="E85" s="16">
        <f t="shared" si="1"/>
        <v>250.2</v>
      </c>
    </row>
    <row r="86" spans="1:5" x14ac:dyDescent="0.25">
      <c r="A86" s="11" t="s">
        <v>1730</v>
      </c>
      <c r="B86" s="11" t="s">
        <v>1697</v>
      </c>
      <c r="C86" s="12">
        <v>6</v>
      </c>
      <c r="D86" s="16">
        <v>204</v>
      </c>
      <c r="E86" s="16">
        <f t="shared" ref="E86:E92" si="2">D86*0.6</f>
        <v>122.39999999999999</v>
      </c>
    </row>
    <row r="87" spans="1:5" x14ac:dyDescent="0.25">
      <c r="A87" s="11" t="s">
        <v>1731</v>
      </c>
      <c r="B87" s="11" t="s">
        <v>1697</v>
      </c>
      <c r="C87" s="12">
        <v>1</v>
      </c>
      <c r="D87" s="16">
        <v>218</v>
      </c>
      <c r="E87" s="16">
        <f t="shared" si="2"/>
        <v>130.79999999999998</v>
      </c>
    </row>
    <row r="88" spans="1:5" x14ac:dyDescent="0.25">
      <c r="A88" s="11" t="s">
        <v>1732</v>
      </c>
      <c r="B88" s="11" t="s">
        <v>1697</v>
      </c>
      <c r="C88" s="12">
        <v>27</v>
      </c>
      <c r="D88" s="16">
        <v>252</v>
      </c>
      <c r="E88" s="16">
        <f t="shared" si="2"/>
        <v>151.19999999999999</v>
      </c>
    </row>
    <row r="89" spans="1:5" x14ac:dyDescent="0.25">
      <c r="A89" s="11" t="s">
        <v>1733</v>
      </c>
      <c r="B89" s="11" t="s">
        <v>1697</v>
      </c>
      <c r="C89" s="12">
        <v>7</v>
      </c>
      <c r="D89" s="16">
        <v>374</v>
      </c>
      <c r="E89" s="16">
        <f t="shared" si="2"/>
        <v>224.4</v>
      </c>
    </row>
    <row r="90" spans="1:5" x14ac:dyDescent="0.25">
      <c r="A90" s="11" t="s">
        <v>1734</v>
      </c>
      <c r="B90" s="11" t="s">
        <v>1697</v>
      </c>
      <c r="C90" s="12">
        <v>4</v>
      </c>
      <c r="D90" s="16">
        <v>582</v>
      </c>
      <c r="E90" s="16">
        <f t="shared" si="2"/>
        <v>349.2</v>
      </c>
    </row>
    <row r="91" spans="1:5" x14ac:dyDescent="0.25">
      <c r="A91" s="11" t="s">
        <v>1735</v>
      </c>
      <c r="B91" s="11" t="s">
        <v>1697</v>
      </c>
      <c r="C91" s="12">
        <v>6</v>
      </c>
      <c r="D91" s="16">
        <v>902</v>
      </c>
      <c r="E91" s="16">
        <f t="shared" si="2"/>
        <v>541.19999999999993</v>
      </c>
    </row>
    <row r="92" spans="1:5" x14ac:dyDescent="0.25">
      <c r="A92" s="11" t="s">
        <v>1736</v>
      </c>
      <c r="B92" s="11" t="s">
        <v>1697</v>
      </c>
      <c r="C92" s="12">
        <v>30</v>
      </c>
      <c r="D92" s="16">
        <v>310</v>
      </c>
      <c r="E92" s="16">
        <f t="shared" si="2"/>
        <v>186</v>
      </c>
    </row>
    <row r="93" spans="1:5" x14ac:dyDescent="0.25">
      <c r="A93" s="11" t="s">
        <v>660</v>
      </c>
      <c r="B93" s="11" t="s">
        <v>1348</v>
      </c>
      <c r="C93" s="12">
        <v>135</v>
      </c>
      <c r="D93" s="16">
        <v>2368</v>
      </c>
      <c r="E93" s="16">
        <f t="shared" si="1"/>
        <v>710.4</v>
      </c>
    </row>
    <row r="94" spans="1:5" x14ac:dyDescent="0.25">
      <c r="A94" s="11" t="s">
        <v>1810</v>
      </c>
      <c r="B94" s="11" t="s">
        <v>1348</v>
      </c>
      <c r="C94" s="12">
        <v>159</v>
      </c>
      <c r="D94" s="16">
        <v>1499</v>
      </c>
      <c r="E94" s="16">
        <f t="shared" si="1"/>
        <v>449.7</v>
      </c>
    </row>
    <row r="95" spans="1:5" x14ac:dyDescent="0.25">
      <c r="A95" s="11" t="s">
        <v>1811</v>
      </c>
      <c r="B95" s="11" t="s">
        <v>1348</v>
      </c>
      <c r="C95" s="12">
        <v>3</v>
      </c>
      <c r="D95" s="16">
        <v>2683</v>
      </c>
      <c r="E95" s="16">
        <f t="shared" si="1"/>
        <v>804.9</v>
      </c>
    </row>
    <row r="96" spans="1:5" x14ac:dyDescent="0.25">
      <c r="A96" s="11" t="s">
        <v>661</v>
      </c>
      <c r="B96" s="11" t="s">
        <v>1348</v>
      </c>
      <c r="C96" s="12">
        <v>15</v>
      </c>
      <c r="D96" s="16">
        <v>1499</v>
      </c>
      <c r="E96" s="16">
        <f t="shared" si="1"/>
        <v>449.7</v>
      </c>
    </row>
    <row r="97" spans="1:5" x14ac:dyDescent="0.25">
      <c r="A97" s="11" t="s">
        <v>1737</v>
      </c>
      <c r="B97" s="11" t="s">
        <v>1697</v>
      </c>
      <c r="C97" s="12">
        <v>8</v>
      </c>
      <c r="D97" s="16">
        <v>310</v>
      </c>
      <c r="E97" s="16">
        <f>D97*0.6</f>
        <v>186</v>
      </c>
    </row>
    <row r="98" spans="1:5" x14ac:dyDescent="0.25">
      <c r="A98" s="11" t="s">
        <v>662</v>
      </c>
      <c r="B98" s="11" t="s">
        <v>1348</v>
      </c>
      <c r="C98" s="12">
        <v>2</v>
      </c>
      <c r="D98" s="16">
        <v>2235</v>
      </c>
      <c r="E98" s="16">
        <f t="shared" si="1"/>
        <v>670.5</v>
      </c>
    </row>
    <row r="99" spans="1:5" x14ac:dyDescent="0.25">
      <c r="A99" s="11" t="s">
        <v>663</v>
      </c>
      <c r="B99" s="11" t="s">
        <v>1348</v>
      </c>
      <c r="C99" s="12">
        <v>3</v>
      </c>
      <c r="D99" s="16">
        <v>2235</v>
      </c>
      <c r="E99" s="16">
        <f t="shared" si="1"/>
        <v>670.5</v>
      </c>
    </row>
    <row r="100" spans="1:5" x14ac:dyDescent="0.25">
      <c r="A100" s="11" t="s">
        <v>1738</v>
      </c>
      <c r="B100" s="11" t="s">
        <v>1697</v>
      </c>
      <c r="C100" s="12">
        <v>7</v>
      </c>
      <c r="D100" s="16">
        <v>628</v>
      </c>
      <c r="E100" s="16">
        <f>D100*0.6</f>
        <v>376.8</v>
      </c>
    </row>
    <row r="101" spans="1:5" x14ac:dyDescent="0.25">
      <c r="A101" s="11" t="s">
        <v>1814</v>
      </c>
      <c r="B101" s="11" t="s">
        <v>1697</v>
      </c>
      <c r="C101" s="12">
        <v>12</v>
      </c>
      <c r="D101" s="16">
        <v>450</v>
      </c>
      <c r="E101" s="16">
        <f>D101*0.6</f>
        <v>270</v>
      </c>
    </row>
    <row r="102" spans="1:5" x14ac:dyDescent="0.25">
      <c r="A102" s="11" t="s">
        <v>1813</v>
      </c>
      <c r="B102" s="11" t="s">
        <v>1697</v>
      </c>
      <c r="C102" s="12">
        <v>11</v>
      </c>
      <c r="D102" s="16">
        <v>352</v>
      </c>
      <c r="E102" s="16">
        <f>D102*0.6</f>
        <v>211.2</v>
      </c>
    </row>
    <row r="103" spans="1:5" x14ac:dyDescent="0.25">
      <c r="A103" s="11" t="s">
        <v>664</v>
      </c>
      <c r="B103" s="11" t="s">
        <v>1348</v>
      </c>
      <c r="C103" s="12">
        <v>1</v>
      </c>
      <c r="D103" s="16">
        <v>2135</v>
      </c>
      <c r="E103" s="16">
        <f t="shared" si="1"/>
        <v>640.5</v>
      </c>
    </row>
    <row r="104" spans="1:5" x14ac:dyDescent="0.25">
      <c r="A104" s="11" t="s">
        <v>1739</v>
      </c>
      <c r="B104" s="11" t="s">
        <v>1697</v>
      </c>
      <c r="C104" s="12">
        <v>11</v>
      </c>
      <c r="D104" s="16">
        <v>352</v>
      </c>
      <c r="E104" s="16">
        <f>D104*0.6</f>
        <v>211.2</v>
      </c>
    </row>
    <row r="105" spans="1:5" x14ac:dyDescent="0.25">
      <c r="A105" s="11" t="s">
        <v>1740</v>
      </c>
      <c r="B105" s="11" t="s">
        <v>1697</v>
      </c>
      <c r="C105" s="12">
        <v>16</v>
      </c>
      <c r="D105" s="16">
        <v>352</v>
      </c>
      <c r="E105" s="16">
        <f>D105*0.6</f>
        <v>211.2</v>
      </c>
    </row>
    <row r="106" spans="1:5" x14ac:dyDescent="0.25">
      <c r="A106" s="11" t="s">
        <v>1829</v>
      </c>
      <c r="B106" s="11" t="s">
        <v>1348</v>
      </c>
      <c r="C106" s="12">
        <v>1</v>
      </c>
      <c r="D106" s="16">
        <v>1517</v>
      </c>
      <c r="E106" s="16">
        <f>D106*0.6</f>
        <v>910.19999999999993</v>
      </c>
    </row>
    <row r="107" spans="1:5" x14ac:dyDescent="0.25">
      <c r="A107" s="11" t="s">
        <v>665</v>
      </c>
      <c r="B107" s="11" t="s">
        <v>1348</v>
      </c>
      <c r="C107" s="12">
        <v>2</v>
      </c>
      <c r="D107" s="16">
        <v>2163</v>
      </c>
      <c r="E107" s="16">
        <f t="shared" si="1"/>
        <v>648.9</v>
      </c>
    </row>
    <row r="108" spans="1:5" x14ac:dyDescent="0.25">
      <c r="A108" s="11" t="s">
        <v>1823</v>
      </c>
      <c r="B108" s="11" t="s">
        <v>1697</v>
      </c>
      <c r="C108" s="12">
        <v>21</v>
      </c>
      <c r="D108" s="16">
        <v>405</v>
      </c>
      <c r="E108" s="16">
        <f>D108*0.6</f>
        <v>243</v>
      </c>
    </row>
    <row r="109" spans="1:5" x14ac:dyDescent="0.25">
      <c r="A109" s="11" t="s">
        <v>1824</v>
      </c>
      <c r="B109" s="11" t="s">
        <v>1348</v>
      </c>
      <c r="C109" s="12">
        <v>10</v>
      </c>
      <c r="D109" s="16">
        <v>2718</v>
      </c>
      <c r="E109" s="16">
        <f t="shared" si="1"/>
        <v>815.4</v>
      </c>
    </row>
    <row r="110" spans="1:5" x14ac:dyDescent="0.25">
      <c r="A110" s="11" t="s">
        <v>1741</v>
      </c>
      <c r="B110" s="11" t="s">
        <v>1697</v>
      </c>
      <c r="C110" s="12">
        <v>17</v>
      </c>
      <c r="D110" s="16">
        <v>405</v>
      </c>
      <c r="E110" s="16">
        <f>D110*0.6</f>
        <v>243</v>
      </c>
    </row>
    <row r="111" spans="1:5" x14ac:dyDescent="0.25">
      <c r="A111" s="11" t="s">
        <v>1742</v>
      </c>
      <c r="B111" s="11" t="s">
        <v>1697</v>
      </c>
      <c r="C111" s="12">
        <v>19</v>
      </c>
      <c r="D111" s="16">
        <v>460</v>
      </c>
      <c r="E111" s="16">
        <f>D111*0.6</f>
        <v>276</v>
      </c>
    </row>
    <row r="112" spans="1:5" x14ac:dyDescent="0.25">
      <c r="A112" s="11" t="s">
        <v>1819</v>
      </c>
      <c r="B112" s="11" t="s">
        <v>1348</v>
      </c>
      <c r="C112" s="12">
        <v>1</v>
      </c>
      <c r="D112" s="16">
        <v>2263</v>
      </c>
      <c r="E112" s="16">
        <f t="shared" si="1"/>
        <v>678.9</v>
      </c>
    </row>
    <row r="113" spans="1:5" x14ac:dyDescent="0.25">
      <c r="A113" s="11" t="s">
        <v>1743</v>
      </c>
      <c r="B113" s="11" t="s">
        <v>1697</v>
      </c>
      <c r="C113" s="12">
        <v>9</v>
      </c>
      <c r="D113" s="16">
        <v>460</v>
      </c>
      <c r="E113" s="16">
        <f>D113*0.6</f>
        <v>276</v>
      </c>
    </row>
    <row r="114" spans="1:5" x14ac:dyDescent="0.25">
      <c r="A114" s="11" t="s">
        <v>1744</v>
      </c>
      <c r="B114" s="11" t="s">
        <v>1697</v>
      </c>
      <c r="C114" s="12">
        <v>1</v>
      </c>
      <c r="D114" s="16">
        <v>550</v>
      </c>
      <c r="E114" s="16">
        <f>D114*0.6</f>
        <v>330</v>
      </c>
    </row>
    <row r="115" spans="1:5" x14ac:dyDescent="0.25">
      <c r="A115" s="11" t="s">
        <v>1745</v>
      </c>
      <c r="B115" s="11" t="s">
        <v>1697</v>
      </c>
      <c r="C115" s="12">
        <v>4</v>
      </c>
      <c r="D115" s="16">
        <v>837</v>
      </c>
      <c r="E115" s="16">
        <f>D115*0.6</f>
        <v>502.2</v>
      </c>
    </row>
    <row r="116" spans="1:5" x14ac:dyDescent="0.25">
      <c r="A116" s="11" t="s">
        <v>1746</v>
      </c>
      <c r="B116" s="11" t="s">
        <v>1697</v>
      </c>
      <c r="C116" s="12">
        <v>9</v>
      </c>
      <c r="D116" s="16">
        <v>1169</v>
      </c>
      <c r="E116" s="16">
        <f>D116*0.6</f>
        <v>701.4</v>
      </c>
    </row>
    <row r="117" spans="1:5" x14ac:dyDescent="0.25">
      <c r="A117" s="11" t="s">
        <v>1830</v>
      </c>
      <c r="B117" s="11" t="s">
        <v>1348</v>
      </c>
      <c r="C117" s="12">
        <v>2</v>
      </c>
      <c r="D117" s="16">
        <v>2506</v>
      </c>
      <c r="E117" s="16">
        <f t="shared" si="1"/>
        <v>751.8</v>
      </c>
    </row>
    <row r="118" spans="1:5" x14ac:dyDescent="0.25">
      <c r="A118" s="11" t="s">
        <v>1807</v>
      </c>
      <c r="B118" s="11" t="s">
        <v>1348</v>
      </c>
      <c r="C118" s="12">
        <v>5</v>
      </c>
      <c r="D118" s="16">
        <v>3007</v>
      </c>
      <c r="E118" s="16">
        <f t="shared" si="1"/>
        <v>902.1</v>
      </c>
    </row>
  </sheetData>
  <autoFilter ref="A2:C2">
    <sortState ref="A3:E119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4" workbookViewId="0">
      <selection activeCell="A51" sqref="A51"/>
    </sheetView>
  </sheetViews>
  <sheetFormatPr defaultRowHeight="15" x14ac:dyDescent="0.25"/>
  <cols>
    <col min="1" max="1" width="36.5703125" bestFit="1" customWidth="1"/>
    <col min="2" max="2" width="16" bestFit="1" customWidth="1"/>
    <col min="3" max="3" width="12.28515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613</v>
      </c>
      <c r="B1" s="58"/>
      <c r="C1" s="58"/>
      <c r="D1" s="58"/>
      <c r="E1" s="58"/>
    </row>
    <row r="2" spans="1:5" x14ac:dyDescent="0.25">
      <c r="A2" s="9" t="s">
        <v>2152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1682</v>
      </c>
      <c r="B3" s="11" t="s">
        <v>1348</v>
      </c>
      <c r="C3" s="12">
        <v>1</v>
      </c>
      <c r="D3" s="16">
        <v>1584</v>
      </c>
      <c r="E3" s="16">
        <f>D3*0.3</f>
        <v>475.2</v>
      </c>
    </row>
    <row r="4" spans="1:5" x14ac:dyDescent="0.25">
      <c r="A4" s="11" t="s">
        <v>615</v>
      </c>
      <c r="B4" s="11" t="s">
        <v>1348</v>
      </c>
      <c r="C4" s="12">
        <v>4</v>
      </c>
      <c r="D4" s="16">
        <v>1762</v>
      </c>
      <c r="E4" s="16">
        <f t="shared" ref="E4:E37" si="0">D4*0.3</f>
        <v>528.6</v>
      </c>
    </row>
    <row r="5" spans="1:5" x14ac:dyDescent="0.25">
      <c r="A5" s="11" t="s">
        <v>1693</v>
      </c>
      <c r="B5" s="11" t="s">
        <v>1348</v>
      </c>
      <c r="C5" s="12">
        <v>5</v>
      </c>
      <c r="D5" s="16">
        <v>1762</v>
      </c>
      <c r="E5" s="16">
        <f t="shared" si="0"/>
        <v>528.6</v>
      </c>
    </row>
    <row r="6" spans="1:5" x14ac:dyDescent="0.25">
      <c r="A6" s="11" t="s">
        <v>616</v>
      </c>
      <c r="B6" s="11" t="s">
        <v>1348</v>
      </c>
      <c r="C6" s="12">
        <v>7</v>
      </c>
      <c r="D6" s="16">
        <v>2021</v>
      </c>
      <c r="E6" s="16">
        <f t="shared" si="0"/>
        <v>606.29999999999995</v>
      </c>
    </row>
    <row r="7" spans="1:5" x14ac:dyDescent="0.25">
      <c r="A7" s="11" t="s">
        <v>1696</v>
      </c>
      <c r="B7" s="11" t="s">
        <v>1348</v>
      </c>
      <c r="C7" s="12">
        <v>1</v>
      </c>
      <c r="D7" s="16">
        <v>2021</v>
      </c>
      <c r="E7" s="16">
        <f t="shared" si="0"/>
        <v>606.29999999999995</v>
      </c>
    </row>
    <row r="8" spans="1:5" x14ac:dyDescent="0.25">
      <c r="A8" s="11" t="s">
        <v>618</v>
      </c>
      <c r="B8" s="11" t="s">
        <v>1348</v>
      </c>
      <c r="C8" s="12">
        <v>1</v>
      </c>
      <c r="D8" s="16">
        <v>2510</v>
      </c>
      <c r="E8" s="16">
        <f t="shared" si="0"/>
        <v>753</v>
      </c>
    </row>
    <row r="9" spans="1:5" x14ac:dyDescent="0.25">
      <c r="A9" s="11" t="s">
        <v>619</v>
      </c>
      <c r="B9" s="11" t="s">
        <v>1348</v>
      </c>
      <c r="C9" s="12">
        <v>1</v>
      </c>
      <c r="D9" s="16">
        <v>2510</v>
      </c>
      <c r="E9" s="16">
        <f t="shared" si="0"/>
        <v>753</v>
      </c>
    </row>
    <row r="10" spans="1:5" x14ac:dyDescent="0.25">
      <c r="A10" s="11" t="s">
        <v>1695</v>
      </c>
      <c r="B10" s="11" t="s">
        <v>1348</v>
      </c>
      <c r="C10" s="12">
        <v>7</v>
      </c>
      <c r="D10" s="16">
        <v>2989</v>
      </c>
      <c r="E10" s="16">
        <f t="shared" si="0"/>
        <v>896.69999999999993</v>
      </c>
    </row>
    <row r="11" spans="1:5" x14ac:dyDescent="0.25">
      <c r="A11" s="11" t="s">
        <v>621</v>
      </c>
      <c r="B11" s="11" t="s">
        <v>1348</v>
      </c>
      <c r="C11" s="12">
        <v>5</v>
      </c>
      <c r="D11" s="16">
        <v>4368</v>
      </c>
      <c r="E11" s="16">
        <f t="shared" si="0"/>
        <v>1310.3999999999999</v>
      </c>
    </row>
    <row r="12" spans="1:5" x14ac:dyDescent="0.25">
      <c r="A12" s="11" t="s">
        <v>1686</v>
      </c>
      <c r="B12" s="11" t="s">
        <v>1348</v>
      </c>
      <c r="C12" s="12">
        <v>11</v>
      </c>
      <c r="D12" s="16">
        <v>706</v>
      </c>
      <c r="E12" s="16">
        <f t="shared" si="0"/>
        <v>211.79999999999998</v>
      </c>
    </row>
    <row r="13" spans="1:5" x14ac:dyDescent="0.25">
      <c r="A13" s="11" t="s">
        <v>1687</v>
      </c>
      <c r="B13" s="11" t="s">
        <v>1348</v>
      </c>
      <c r="C13" s="12">
        <v>2</v>
      </c>
      <c r="D13" s="16">
        <v>706</v>
      </c>
      <c r="E13" s="16">
        <f t="shared" si="0"/>
        <v>211.79999999999998</v>
      </c>
    </row>
    <row r="14" spans="1:5" x14ac:dyDescent="0.25">
      <c r="A14" s="11" t="s">
        <v>623</v>
      </c>
      <c r="B14" s="11" t="s">
        <v>1348</v>
      </c>
      <c r="C14" s="12">
        <v>4</v>
      </c>
      <c r="D14" s="16">
        <v>9035</v>
      </c>
      <c r="E14" s="16">
        <f t="shared" si="0"/>
        <v>2710.5</v>
      </c>
    </row>
    <row r="15" spans="1:5" x14ac:dyDescent="0.25">
      <c r="A15" s="11" t="s">
        <v>1681</v>
      </c>
      <c r="B15" s="11" t="s">
        <v>1348</v>
      </c>
      <c r="C15" s="12">
        <v>18</v>
      </c>
      <c r="D15" s="16">
        <v>1082</v>
      </c>
      <c r="E15" s="16">
        <f t="shared" si="0"/>
        <v>324.59999999999997</v>
      </c>
    </row>
    <row r="16" spans="1:5" x14ac:dyDescent="0.25">
      <c r="A16" s="11" t="s">
        <v>1690</v>
      </c>
      <c r="B16" s="11" t="s">
        <v>1348</v>
      </c>
      <c r="C16" s="12">
        <v>5</v>
      </c>
      <c r="D16" s="16">
        <v>1187</v>
      </c>
      <c r="E16" s="16">
        <f t="shared" si="0"/>
        <v>356.09999999999997</v>
      </c>
    </row>
    <row r="17" spans="1:5" x14ac:dyDescent="0.25">
      <c r="A17" s="11" t="s">
        <v>1689</v>
      </c>
      <c r="B17" s="11" t="s">
        <v>1348</v>
      </c>
      <c r="C17" s="12">
        <v>9</v>
      </c>
      <c r="D17" s="16">
        <v>1187</v>
      </c>
      <c r="E17" s="16">
        <f t="shared" si="0"/>
        <v>356.09999999999997</v>
      </c>
    </row>
    <row r="18" spans="1:5" x14ac:dyDescent="0.25">
      <c r="A18" s="4"/>
      <c r="B18" s="4"/>
      <c r="C18" s="5"/>
    </row>
    <row r="19" spans="1:5" x14ac:dyDescent="0.25">
      <c r="A19" s="9" t="s">
        <v>2153</v>
      </c>
      <c r="B19" s="9" t="s">
        <v>1257</v>
      </c>
      <c r="C19" s="18" t="s">
        <v>1</v>
      </c>
      <c r="D19" s="19" t="s">
        <v>1986</v>
      </c>
      <c r="E19" s="19" t="s">
        <v>1987</v>
      </c>
    </row>
    <row r="20" spans="1:5" x14ac:dyDescent="0.25">
      <c r="A20" s="11" t="s">
        <v>614</v>
      </c>
      <c r="B20" s="11" t="s">
        <v>1348</v>
      </c>
      <c r="C20" s="12">
        <v>2</v>
      </c>
      <c r="D20" s="16">
        <v>856</v>
      </c>
      <c r="E20" s="16">
        <f t="shared" si="0"/>
        <v>256.8</v>
      </c>
    </row>
    <row r="21" spans="1:5" x14ac:dyDescent="0.25">
      <c r="A21" s="11" t="s">
        <v>1677</v>
      </c>
      <c r="B21" s="11" t="s">
        <v>1262</v>
      </c>
      <c r="C21" s="12">
        <v>2</v>
      </c>
      <c r="D21" s="16"/>
      <c r="E21" s="16">
        <f t="shared" si="0"/>
        <v>0</v>
      </c>
    </row>
    <row r="22" spans="1:5" x14ac:dyDescent="0.25">
      <c r="A22" s="11" t="s">
        <v>1691</v>
      </c>
      <c r="B22" s="11" t="s">
        <v>1348</v>
      </c>
      <c r="C22" s="12">
        <v>7</v>
      </c>
      <c r="D22" s="16">
        <v>1233</v>
      </c>
      <c r="E22" s="16">
        <f t="shared" si="0"/>
        <v>369.9</v>
      </c>
    </row>
    <row r="23" spans="1:5" x14ac:dyDescent="0.25">
      <c r="A23" s="11" t="s">
        <v>1692</v>
      </c>
      <c r="B23" s="11" t="s">
        <v>1348</v>
      </c>
      <c r="C23" s="12">
        <v>1</v>
      </c>
      <c r="D23" s="16">
        <v>1233</v>
      </c>
      <c r="E23" s="16">
        <f t="shared" si="0"/>
        <v>369.9</v>
      </c>
    </row>
    <row r="24" spans="1:5" x14ac:dyDescent="0.25">
      <c r="A24" s="11" t="s">
        <v>1684</v>
      </c>
      <c r="B24" s="11" t="s">
        <v>1262</v>
      </c>
      <c r="C24" s="12">
        <v>3</v>
      </c>
      <c r="D24" s="16"/>
      <c r="E24" s="16">
        <f t="shared" si="0"/>
        <v>0</v>
      </c>
    </row>
    <row r="25" spans="1:5" x14ac:dyDescent="0.25">
      <c r="A25" s="11" t="s">
        <v>1680</v>
      </c>
      <c r="B25" s="11" t="s">
        <v>1348</v>
      </c>
      <c r="C25" s="12">
        <v>2</v>
      </c>
      <c r="D25" s="16">
        <v>1517</v>
      </c>
      <c r="E25" s="16">
        <f t="shared" si="0"/>
        <v>455.09999999999997</v>
      </c>
    </row>
    <row r="26" spans="1:5" x14ac:dyDescent="0.25">
      <c r="A26" s="11" t="s">
        <v>1688</v>
      </c>
      <c r="B26" s="11" t="s">
        <v>1348</v>
      </c>
      <c r="C26" s="12">
        <v>60</v>
      </c>
      <c r="D26" s="16">
        <v>1517</v>
      </c>
      <c r="E26" s="16">
        <f t="shared" si="0"/>
        <v>455.09999999999997</v>
      </c>
    </row>
    <row r="27" spans="1:5" x14ac:dyDescent="0.25">
      <c r="A27" s="11" t="s">
        <v>617</v>
      </c>
      <c r="B27" s="11" t="s">
        <v>1348</v>
      </c>
      <c r="C27" s="12">
        <v>2</v>
      </c>
      <c r="D27" s="16">
        <v>1517</v>
      </c>
      <c r="E27" s="16">
        <f t="shared" si="0"/>
        <v>455.09999999999997</v>
      </c>
    </row>
    <row r="28" spans="1:5" x14ac:dyDescent="0.25">
      <c r="A28" s="11" t="s">
        <v>1679</v>
      </c>
      <c r="B28" s="11" t="s">
        <v>1262</v>
      </c>
      <c r="C28" s="12">
        <v>5</v>
      </c>
      <c r="D28" s="16"/>
      <c r="E28" s="16">
        <f t="shared" si="0"/>
        <v>0</v>
      </c>
    </row>
    <row r="29" spans="1:5" x14ac:dyDescent="0.25">
      <c r="A29" s="11" t="s">
        <v>1694</v>
      </c>
      <c r="B29" s="11" t="s">
        <v>1348</v>
      </c>
      <c r="C29" s="12">
        <v>41</v>
      </c>
      <c r="D29" s="16">
        <v>1767</v>
      </c>
      <c r="E29" s="16">
        <f t="shared" si="0"/>
        <v>530.1</v>
      </c>
    </row>
    <row r="30" spans="1:5" x14ac:dyDescent="0.25">
      <c r="A30" s="11" t="s">
        <v>1678</v>
      </c>
      <c r="B30" s="11" t="s">
        <v>1262</v>
      </c>
      <c r="C30" s="12">
        <v>1</v>
      </c>
      <c r="D30" s="16"/>
      <c r="E30" s="16">
        <f t="shared" si="0"/>
        <v>0</v>
      </c>
    </row>
    <row r="31" spans="1:5" x14ac:dyDescent="0.25">
      <c r="A31" s="11" t="s">
        <v>622</v>
      </c>
      <c r="B31" s="11" t="s">
        <v>1348</v>
      </c>
      <c r="C31" s="12">
        <v>15</v>
      </c>
      <c r="D31" s="16">
        <v>706</v>
      </c>
      <c r="E31" s="16">
        <f t="shared" si="0"/>
        <v>211.79999999999998</v>
      </c>
    </row>
    <row r="32" spans="1:5" x14ac:dyDescent="0.25">
      <c r="A32" s="11" t="s">
        <v>1685</v>
      </c>
      <c r="B32" s="11" t="s">
        <v>1348</v>
      </c>
      <c r="C32" s="12">
        <v>1</v>
      </c>
      <c r="D32" s="16">
        <v>4704</v>
      </c>
      <c r="E32" s="16">
        <f t="shared" si="0"/>
        <v>1411.2</v>
      </c>
    </row>
    <row r="33" spans="1:5" x14ac:dyDescent="0.25">
      <c r="A33" s="11" t="s">
        <v>1683</v>
      </c>
      <c r="B33" s="11" t="s">
        <v>1348</v>
      </c>
      <c r="C33" s="12">
        <v>1</v>
      </c>
      <c r="D33" s="16">
        <v>6141</v>
      </c>
      <c r="E33" s="16">
        <f t="shared" si="0"/>
        <v>1842.3</v>
      </c>
    </row>
    <row r="34" spans="1:5" x14ac:dyDescent="0.25">
      <c r="A34" s="11" t="s">
        <v>624</v>
      </c>
      <c r="B34" s="11" t="s">
        <v>1348</v>
      </c>
      <c r="C34" s="12">
        <v>1</v>
      </c>
      <c r="D34" s="16">
        <v>756</v>
      </c>
      <c r="E34" s="16">
        <f t="shared" si="0"/>
        <v>226.79999999999998</v>
      </c>
    </row>
    <row r="36" spans="1:5" x14ac:dyDescent="0.25">
      <c r="A36" s="9" t="s">
        <v>2154</v>
      </c>
      <c r="B36" s="9" t="s">
        <v>1257</v>
      </c>
      <c r="C36" s="18" t="s">
        <v>1</v>
      </c>
      <c r="D36" s="19" t="s">
        <v>1986</v>
      </c>
      <c r="E36" s="19" t="s">
        <v>1987</v>
      </c>
    </row>
    <row r="37" spans="1:5" x14ac:dyDescent="0.25">
      <c r="A37" s="11" t="s">
        <v>620</v>
      </c>
      <c r="B37" s="11" t="s">
        <v>1348</v>
      </c>
      <c r="C37" s="12">
        <v>1</v>
      </c>
      <c r="D37" s="16">
        <v>19307</v>
      </c>
      <c r="E37" s="16">
        <f t="shared" si="0"/>
        <v>5792.0999999999995</v>
      </c>
    </row>
  </sheetData>
  <autoFilter ref="A2:C2">
    <sortState ref="A3:E33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XFD23"/>
    </sheetView>
  </sheetViews>
  <sheetFormatPr defaultRowHeight="15" x14ac:dyDescent="0.25"/>
  <cols>
    <col min="1" max="1" width="37.7109375" bestFit="1" customWidth="1"/>
    <col min="2" max="2" width="8.140625" bestFit="1" customWidth="1"/>
    <col min="3" max="3" width="10.42578125" bestFit="1" customWidth="1"/>
  </cols>
  <sheetData>
    <row r="1" spans="1:3" ht="15.75" x14ac:dyDescent="0.25">
      <c r="A1" s="58" t="s">
        <v>712</v>
      </c>
      <c r="B1" s="58"/>
      <c r="C1" s="58"/>
    </row>
    <row r="2" spans="1:3" x14ac:dyDescent="0.25">
      <c r="A2" s="9" t="s">
        <v>712</v>
      </c>
      <c r="B2" s="18" t="s">
        <v>1</v>
      </c>
      <c r="C2" s="19" t="s">
        <v>1987</v>
      </c>
    </row>
    <row r="3" spans="1:3" x14ac:dyDescent="0.25">
      <c r="A3" s="11" t="s">
        <v>713</v>
      </c>
      <c r="B3" s="12">
        <v>10</v>
      </c>
      <c r="C3" s="16">
        <v>515</v>
      </c>
    </row>
    <row r="4" spans="1:3" x14ac:dyDescent="0.25">
      <c r="A4" s="11" t="s">
        <v>714</v>
      </c>
      <c r="B4" s="12">
        <v>24</v>
      </c>
      <c r="C4" s="16">
        <v>642</v>
      </c>
    </row>
    <row r="5" spans="1:3" x14ac:dyDescent="0.25">
      <c r="A5" s="11" t="s">
        <v>715</v>
      </c>
      <c r="B5" s="12">
        <v>1</v>
      </c>
      <c r="C5" s="16">
        <v>686</v>
      </c>
    </row>
    <row r="6" spans="1:3" x14ac:dyDescent="0.25">
      <c r="A6" s="11" t="s">
        <v>716</v>
      </c>
      <c r="B6" s="12">
        <v>3</v>
      </c>
      <c r="C6" s="16">
        <v>769</v>
      </c>
    </row>
    <row r="7" spans="1:3" x14ac:dyDescent="0.25">
      <c r="A7" s="11" t="s">
        <v>717</v>
      </c>
      <c r="B7" s="12">
        <v>22</v>
      </c>
      <c r="C7" s="16">
        <v>1352</v>
      </c>
    </row>
    <row r="8" spans="1:3" x14ac:dyDescent="0.25">
      <c r="A8" s="11" t="s">
        <v>718</v>
      </c>
      <c r="B8" s="12">
        <v>1</v>
      </c>
      <c r="C8" s="16">
        <v>1636</v>
      </c>
    </row>
    <row r="9" spans="1:3" x14ac:dyDescent="0.25">
      <c r="A9" s="11" t="s">
        <v>719</v>
      </c>
      <c r="B9" s="12">
        <v>2</v>
      </c>
      <c r="C9" s="16"/>
    </row>
    <row r="10" spans="1:3" x14ac:dyDescent="0.25">
      <c r="A10" s="11" t="s">
        <v>720</v>
      </c>
      <c r="B10" s="12">
        <v>1</v>
      </c>
      <c r="C10" s="16"/>
    </row>
    <row r="11" spans="1:3" x14ac:dyDescent="0.25">
      <c r="A11" s="11" t="s">
        <v>1860</v>
      </c>
      <c r="B11" s="12">
        <v>5</v>
      </c>
      <c r="C11" s="16">
        <v>341</v>
      </c>
    </row>
    <row r="12" spans="1:3" x14ac:dyDescent="0.25">
      <c r="A12" s="11" t="s">
        <v>721</v>
      </c>
      <c r="B12" s="12">
        <v>1</v>
      </c>
      <c r="C12" s="16"/>
    </row>
    <row r="13" spans="1:3" x14ac:dyDescent="0.25">
      <c r="A13" s="11" t="s">
        <v>722</v>
      </c>
      <c r="B13" s="12">
        <v>185</v>
      </c>
      <c r="C13" s="16">
        <v>122</v>
      </c>
    </row>
    <row r="14" spans="1:3" x14ac:dyDescent="0.25">
      <c r="A14" s="11" t="s">
        <v>723</v>
      </c>
      <c r="B14" s="12">
        <v>60</v>
      </c>
      <c r="C14" s="16">
        <v>85</v>
      </c>
    </row>
    <row r="15" spans="1:3" x14ac:dyDescent="0.25">
      <c r="A15" s="11" t="s">
        <v>724</v>
      </c>
      <c r="B15" s="12">
        <v>3</v>
      </c>
      <c r="C15" s="16">
        <v>148</v>
      </c>
    </row>
    <row r="16" spans="1:3" x14ac:dyDescent="0.25">
      <c r="A16" s="11" t="s">
        <v>725</v>
      </c>
      <c r="B16" s="12">
        <v>2</v>
      </c>
      <c r="C16" s="16">
        <v>148</v>
      </c>
    </row>
    <row r="17" spans="1:3" x14ac:dyDescent="0.25">
      <c r="A17" s="11" t="s">
        <v>726</v>
      </c>
      <c r="B17" s="12">
        <v>16</v>
      </c>
      <c r="C17" s="16">
        <v>225</v>
      </c>
    </row>
    <row r="18" spans="1:3" x14ac:dyDescent="0.25">
      <c r="A18" s="11" t="s">
        <v>727</v>
      </c>
      <c r="B18" s="12">
        <v>9</v>
      </c>
      <c r="C18" s="16">
        <v>225</v>
      </c>
    </row>
    <row r="19" spans="1:3" x14ac:dyDescent="0.25">
      <c r="A19" s="11" t="s">
        <v>728</v>
      </c>
      <c r="B19" s="12">
        <v>12</v>
      </c>
      <c r="C19" s="16">
        <v>225</v>
      </c>
    </row>
    <row r="20" spans="1:3" x14ac:dyDescent="0.25">
      <c r="A20" s="11" t="s">
        <v>729</v>
      </c>
      <c r="B20" s="12">
        <v>6</v>
      </c>
      <c r="C20" s="16">
        <v>225</v>
      </c>
    </row>
    <row r="21" spans="1:3" x14ac:dyDescent="0.25">
      <c r="A21" s="11" t="s">
        <v>730</v>
      </c>
      <c r="B21" s="12">
        <v>3</v>
      </c>
      <c r="C21" s="16">
        <v>282</v>
      </c>
    </row>
    <row r="22" spans="1:3" x14ac:dyDescent="0.25">
      <c r="A22" s="11" t="s">
        <v>731</v>
      </c>
      <c r="B22" s="12">
        <v>142</v>
      </c>
      <c r="C22" s="16">
        <v>282</v>
      </c>
    </row>
    <row r="23" spans="1:3" x14ac:dyDescent="0.25">
      <c r="A23" s="11" t="s">
        <v>732</v>
      </c>
      <c r="B23" s="12">
        <v>5</v>
      </c>
      <c r="C23" s="16">
        <v>360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5"/>
  <sheetViews>
    <sheetView workbookViewId="0">
      <selection activeCell="D13" sqref="D13"/>
    </sheetView>
  </sheetViews>
  <sheetFormatPr defaultRowHeight="12" x14ac:dyDescent="0.2"/>
  <cols>
    <col min="1" max="1" width="40.7109375" style="38" customWidth="1"/>
    <col min="2" max="2" width="16" style="38" customWidth="1"/>
    <col min="3" max="16384" width="9.140625" style="38"/>
  </cols>
  <sheetData>
    <row r="1" spans="1:2" x14ac:dyDescent="0.2">
      <c r="A1" s="51" t="s">
        <v>625</v>
      </c>
      <c r="B1" s="51"/>
    </row>
    <row r="2" spans="1:2" x14ac:dyDescent="0.2">
      <c r="A2" s="9" t="s">
        <v>2149</v>
      </c>
      <c r="B2" s="9" t="s">
        <v>1257</v>
      </c>
    </row>
    <row r="3" spans="1:2" x14ac:dyDescent="0.2">
      <c r="A3" s="11" t="s">
        <v>1796</v>
      </c>
      <c r="B3" s="11" t="s">
        <v>1348</v>
      </c>
    </row>
    <row r="4" spans="1:2" x14ac:dyDescent="0.2">
      <c r="A4" s="11" t="s">
        <v>1795</v>
      </c>
      <c r="B4" s="11" t="s">
        <v>1348</v>
      </c>
    </row>
    <row r="5" spans="1:2" x14ac:dyDescent="0.2">
      <c r="A5" s="11" t="s">
        <v>1794</v>
      </c>
      <c r="B5" s="11" t="s">
        <v>1348</v>
      </c>
    </row>
    <row r="6" spans="1:2" x14ac:dyDescent="0.2">
      <c r="A6" s="11" t="s">
        <v>1763</v>
      </c>
      <c r="B6" s="11" t="s">
        <v>1348</v>
      </c>
    </row>
    <row r="7" spans="1:2" x14ac:dyDescent="0.2">
      <c r="A7" s="11" t="s">
        <v>1793</v>
      </c>
      <c r="B7" s="11" t="s">
        <v>1348</v>
      </c>
    </row>
    <row r="8" spans="1:2" x14ac:dyDescent="0.2">
      <c r="A8" s="11" t="s">
        <v>1792</v>
      </c>
      <c r="B8" s="11" t="s">
        <v>1348</v>
      </c>
    </row>
    <row r="9" spans="1:2" x14ac:dyDescent="0.2">
      <c r="A9" s="11" t="s">
        <v>1790</v>
      </c>
      <c r="B9" s="11" t="s">
        <v>1348</v>
      </c>
    </row>
    <row r="10" spans="1:2" x14ac:dyDescent="0.2">
      <c r="A10" s="11" t="s">
        <v>1767</v>
      </c>
      <c r="B10" s="11" t="s">
        <v>1348</v>
      </c>
    </row>
    <row r="11" spans="1:2" x14ac:dyDescent="0.2">
      <c r="A11" s="11" t="s">
        <v>1789</v>
      </c>
      <c r="B11" s="11" t="s">
        <v>1348</v>
      </c>
    </row>
    <row r="12" spans="1:2" x14ac:dyDescent="0.2">
      <c r="A12" s="11" t="s">
        <v>1804</v>
      </c>
      <c r="B12" s="11" t="s">
        <v>1348</v>
      </c>
    </row>
    <row r="13" spans="1:2" x14ac:dyDescent="0.2">
      <c r="A13" s="11" t="s">
        <v>1805</v>
      </c>
      <c r="B13" s="11" t="s">
        <v>1348</v>
      </c>
    </row>
    <row r="14" spans="1:2" x14ac:dyDescent="0.2">
      <c r="A14" s="11" t="s">
        <v>1749</v>
      </c>
      <c r="B14" s="11" t="s">
        <v>1348</v>
      </c>
    </row>
    <row r="15" spans="1:2" x14ac:dyDescent="0.2">
      <c r="A15" s="11" t="s">
        <v>1759</v>
      </c>
      <c r="B15" s="11" t="s">
        <v>1348</v>
      </c>
    </row>
    <row r="16" spans="1:2" x14ac:dyDescent="0.2">
      <c r="A16" s="11" t="s">
        <v>1760</v>
      </c>
      <c r="B16" s="11" t="s">
        <v>1348</v>
      </c>
    </row>
    <row r="17" spans="1:2" x14ac:dyDescent="0.2">
      <c r="A17" s="11" t="s">
        <v>1751</v>
      </c>
      <c r="B17" s="11" t="s">
        <v>1348</v>
      </c>
    </row>
    <row r="18" spans="1:2" x14ac:dyDescent="0.2">
      <c r="A18" s="11" t="s">
        <v>1754</v>
      </c>
      <c r="B18" s="11" t="s">
        <v>1348</v>
      </c>
    </row>
    <row r="19" spans="1:2" x14ac:dyDescent="0.2">
      <c r="A19" s="11" t="s">
        <v>1748</v>
      </c>
      <c r="B19" s="11" t="s">
        <v>1348</v>
      </c>
    </row>
    <row r="20" spans="1:2" x14ac:dyDescent="0.2">
      <c r="A20" s="11" t="s">
        <v>1788</v>
      </c>
      <c r="B20" s="11" t="s">
        <v>1348</v>
      </c>
    </row>
    <row r="21" spans="1:2" x14ac:dyDescent="0.2">
      <c r="A21" s="11" t="s">
        <v>1787</v>
      </c>
      <c r="B21" s="11" t="s">
        <v>1348</v>
      </c>
    </row>
    <row r="22" spans="1:2" x14ac:dyDescent="0.2">
      <c r="A22" s="11" t="s">
        <v>1762</v>
      </c>
      <c r="B22" s="11" t="s">
        <v>1348</v>
      </c>
    </row>
    <row r="23" spans="1:2" x14ac:dyDescent="0.2">
      <c r="A23" s="11" t="s">
        <v>1786</v>
      </c>
      <c r="B23" s="11" t="s">
        <v>1348</v>
      </c>
    </row>
    <row r="24" spans="1:2" x14ac:dyDescent="0.2">
      <c r="A24" s="11" t="s">
        <v>1769</v>
      </c>
      <c r="B24" s="11" t="s">
        <v>1348</v>
      </c>
    </row>
    <row r="25" spans="1:2" x14ac:dyDescent="0.2">
      <c r="A25" s="11" t="s">
        <v>1785</v>
      </c>
      <c r="B25" s="11" t="s">
        <v>1348</v>
      </c>
    </row>
    <row r="26" spans="1:2" x14ac:dyDescent="0.2">
      <c r="A26" s="11" t="s">
        <v>1784</v>
      </c>
      <c r="B26" s="11" t="s">
        <v>1348</v>
      </c>
    </row>
    <row r="27" spans="1:2" x14ac:dyDescent="0.2">
      <c r="A27" s="11" t="s">
        <v>626</v>
      </c>
      <c r="B27" s="11" t="s">
        <v>1348</v>
      </c>
    </row>
    <row r="28" spans="1:2" x14ac:dyDescent="0.2">
      <c r="A28" s="11" t="s">
        <v>1783</v>
      </c>
      <c r="B28" s="11" t="s">
        <v>1348</v>
      </c>
    </row>
    <row r="29" spans="1:2" x14ac:dyDescent="0.2">
      <c r="A29" s="11" t="s">
        <v>1781</v>
      </c>
      <c r="B29" s="11" t="s">
        <v>1348</v>
      </c>
    </row>
    <row r="30" spans="1:2" x14ac:dyDescent="0.2">
      <c r="A30" s="11" t="s">
        <v>1771</v>
      </c>
      <c r="B30" s="11" t="s">
        <v>1348</v>
      </c>
    </row>
    <row r="31" spans="1:2" x14ac:dyDescent="0.2">
      <c r="A31" s="11" t="s">
        <v>1780</v>
      </c>
      <c r="B31" s="11" t="s">
        <v>1348</v>
      </c>
    </row>
    <row r="32" spans="1:2" x14ac:dyDescent="0.2">
      <c r="A32" s="11" t="s">
        <v>1779</v>
      </c>
      <c r="B32" s="11" t="s">
        <v>1348</v>
      </c>
    </row>
    <row r="33" spans="1:2" x14ac:dyDescent="0.2">
      <c r="A33" s="11" t="s">
        <v>1778</v>
      </c>
      <c r="B33" s="11" t="s">
        <v>1348</v>
      </c>
    </row>
    <row r="34" spans="1:2" x14ac:dyDescent="0.2">
      <c r="A34" s="11" t="s">
        <v>1766</v>
      </c>
      <c r="B34" s="11" t="s">
        <v>1348</v>
      </c>
    </row>
    <row r="35" spans="1:2" x14ac:dyDescent="0.2">
      <c r="A35" s="11" t="s">
        <v>1776</v>
      </c>
      <c r="B35" s="11" t="s">
        <v>1348</v>
      </c>
    </row>
    <row r="36" spans="1:2" x14ac:dyDescent="0.2">
      <c r="A36" s="11" t="s">
        <v>1994</v>
      </c>
      <c r="B36" s="11" t="s">
        <v>1348</v>
      </c>
    </row>
    <row r="37" spans="1:2" x14ac:dyDescent="0.2">
      <c r="A37" s="11" t="s">
        <v>1775</v>
      </c>
      <c r="B37" s="11" t="s">
        <v>1348</v>
      </c>
    </row>
    <row r="38" spans="1:2" x14ac:dyDescent="0.2">
      <c r="A38" s="11" t="s">
        <v>1747</v>
      </c>
      <c r="B38" s="11" t="s">
        <v>1348</v>
      </c>
    </row>
    <row r="39" spans="1:2" x14ac:dyDescent="0.2">
      <c r="A39" s="11" t="s">
        <v>1774</v>
      </c>
      <c r="B39" s="11" t="s">
        <v>1348</v>
      </c>
    </row>
    <row r="40" spans="1:2" x14ac:dyDescent="0.2">
      <c r="A40" s="11" t="s">
        <v>1773</v>
      </c>
      <c r="B40" s="11" t="s">
        <v>1348</v>
      </c>
    </row>
    <row r="41" spans="1:2" x14ac:dyDescent="0.2">
      <c r="A41" s="11" t="s">
        <v>1761</v>
      </c>
      <c r="B41" s="11" t="s">
        <v>1348</v>
      </c>
    </row>
    <row r="42" spans="1:2" x14ac:dyDescent="0.2">
      <c r="A42" s="11" t="s">
        <v>1772</v>
      </c>
      <c r="B42" s="11" t="s">
        <v>1348</v>
      </c>
    </row>
    <row r="43" spans="1:2" x14ac:dyDescent="0.2">
      <c r="A43" s="11" t="s">
        <v>1750</v>
      </c>
      <c r="B43" s="11" t="s">
        <v>1348</v>
      </c>
    </row>
    <row r="44" spans="1:2" x14ac:dyDescent="0.2">
      <c r="A44" s="11" t="s">
        <v>1797</v>
      </c>
      <c r="B44" s="11" t="s">
        <v>1348</v>
      </c>
    </row>
    <row r="45" spans="1:2" x14ac:dyDescent="0.2">
      <c r="A45" s="11" t="s">
        <v>1791</v>
      </c>
      <c r="B45" s="11" t="s">
        <v>1348</v>
      </c>
    </row>
    <row r="46" spans="1:2" x14ac:dyDescent="0.2">
      <c r="A46" s="11" t="s">
        <v>1768</v>
      </c>
      <c r="B46" s="11" t="s">
        <v>1348</v>
      </c>
    </row>
    <row r="47" spans="1:2" x14ac:dyDescent="0.2">
      <c r="A47" s="11" t="s">
        <v>1782</v>
      </c>
      <c r="B47" s="11" t="s">
        <v>1348</v>
      </c>
    </row>
    <row r="48" spans="1:2" x14ac:dyDescent="0.2">
      <c r="A48" s="11" t="s">
        <v>1777</v>
      </c>
      <c r="B48" s="11" t="s">
        <v>1348</v>
      </c>
    </row>
    <row r="49" spans="1:2" x14ac:dyDescent="0.2">
      <c r="A49" s="11" t="s">
        <v>1798</v>
      </c>
      <c r="B49" s="11" t="s">
        <v>1348</v>
      </c>
    </row>
    <row r="50" spans="1:2" x14ac:dyDescent="0.2">
      <c r="A50" s="11" t="s">
        <v>1752</v>
      </c>
      <c r="B50" s="11" t="s">
        <v>1348</v>
      </c>
    </row>
    <row r="51" spans="1:2" x14ac:dyDescent="0.2">
      <c r="A51" s="11" t="s">
        <v>1799</v>
      </c>
      <c r="B51" s="11" t="s">
        <v>1348</v>
      </c>
    </row>
    <row r="52" spans="1:2" x14ac:dyDescent="0.2">
      <c r="A52" s="11" t="s">
        <v>1800</v>
      </c>
      <c r="B52" s="11" t="s">
        <v>1348</v>
      </c>
    </row>
    <row r="53" spans="1:2" x14ac:dyDescent="0.2">
      <c r="A53" s="11" t="s">
        <v>1753</v>
      </c>
      <c r="B53" s="11" t="s">
        <v>1348</v>
      </c>
    </row>
    <row r="54" spans="1:2" x14ac:dyDescent="0.2">
      <c r="A54" s="11" t="s">
        <v>1770</v>
      </c>
      <c r="B54" s="11" t="s">
        <v>1348</v>
      </c>
    </row>
    <row r="55" spans="1:2" x14ac:dyDescent="0.2">
      <c r="A55" s="11" t="s">
        <v>1801</v>
      </c>
      <c r="B55" s="11" t="s">
        <v>1348</v>
      </c>
    </row>
    <row r="56" spans="1:2" x14ac:dyDescent="0.2">
      <c r="A56" s="11" t="s">
        <v>1802</v>
      </c>
      <c r="B56" s="11" t="s">
        <v>1348</v>
      </c>
    </row>
    <row r="57" spans="1:2" x14ac:dyDescent="0.2">
      <c r="A57" s="11" t="s">
        <v>1755</v>
      </c>
      <c r="B57" s="11" t="s">
        <v>1348</v>
      </c>
    </row>
    <row r="58" spans="1:2" x14ac:dyDescent="0.2">
      <c r="A58" s="11" t="s">
        <v>1803</v>
      </c>
      <c r="B58" s="11" t="s">
        <v>1348</v>
      </c>
    </row>
    <row r="59" spans="1:2" x14ac:dyDescent="0.2">
      <c r="A59" s="11" t="s">
        <v>1765</v>
      </c>
      <c r="B59" s="11" t="s">
        <v>1348</v>
      </c>
    </row>
    <row r="60" spans="1:2" x14ac:dyDescent="0.2">
      <c r="A60" s="11" t="s">
        <v>1756</v>
      </c>
      <c r="B60" s="11" t="s">
        <v>1348</v>
      </c>
    </row>
    <row r="61" spans="1:2" x14ac:dyDescent="0.2">
      <c r="A61" s="11" t="s">
        <v>1757</v>
      </c>
      <c r="B61" s="11" t="s">
        <v>1348</v>
      </c>
    </row>
    <row r="62" spans="1:2" x14ac:dyDescent="0.2">
      <c r="A62" s="11" t="s">
        <v>1764</v>
      </c>
      <c r="B62" s="11" t="s">
        <v>1348</v>
      </c>
    </row>
    <row r="63" spans="1:2" x14ac:dyDescent="0.2">
      <c r="A63" s="11" t="s">
        <v>1758</v>
      </c>
      <c r="B63" s="11" t="s">
        <v>1348</v>
      </c>
    </row>
    <row r="64" spans="1:2" x14ac:dyDescent="0.2">
      <c r="A64" s="53" t="s">
        <v>1228</v>
      </c>
      <c r="B64" s="53"/>
    </row>
    <row r="65" spans="1:2" x14ac:dyDescent="0.2">
      <c r="A65" s="9" t="s">
        <v>2148</v>
      </c>
      <c r="B65" s="42" t="s">
        <v>1348</v>
      </c>
    </row>
    <row r="66" spans="1:2" x14ac:dyDescent="0.2">
      <c r="A66" s="11" t="s">
        <v>738</v>
      </c>
      <c r="B66" s="42" t="s">
        <v>1348</v>
      </c>
    </row>
    <row r="67" spans="1:2" x14ac:dyDescent="0.2">
      <c r="A67" s="11" t="s">
        <v>1862</v>
      </c>
      <c r="B67" s="42" t="s">
        <v>1348</v>
      </c>
    </row>
    <row r="68" spans="1:2" x14ac:dyDescent="0.2">
      <c r="A68" s="11" t="s">
        <v>739</v>
      </c>
      <c r="B68" s="42" t="s">
        <v>1348</v>
      </c>
    </row>
    <row r="69" spans="1:2" x14ac:dyDescent="0.2">
      <c r="A69" s="11" t="s">
        <v>733</v>
      </c>
      <c r="B69" s="42" t="s">
        <v>1348</v>
      </c>
    </row>
    <row r="70" spans="1:2" x14ac:dyDescent="0.2">
      <c r="A70" s="11" t="s">
        <v>734</v>
      </c>
      <c r="B70" s="42" t="s">
        <v>1348</v>
      </c>
    </row>
    <row r="71" spans="1:2" x14ac:dyDescent="0.2">
      <c r="A71" s="11" t="s">
        <v>1865</v>
      </c>
      <c r="B71" s="42" t="s">
        <v>1348</v>
      </c>
    </row>
    <row r="72" spans="1:2" x14ac:dyDescent="0.2">
      <c r="A72" s="11" t="s">
        <v>1871</v>
      </c>
      <c r="B72" s="42" t="s">
        <v>1348</v>
      </c>
    </row>
    <row r="73" spans="1:2" x14ac:dyDescent="0.2">
      <c r="A73" s="11" t="s">
        <v>735</v>
      </c>
      <c r="B73" s="42" t="s">
        <v>1348</v>
      </c>
    </row>
    <row r="74" spans="1:2" x14ac:dyDescent="0.2">
      <c r="A74" s="11" t="s">
        <v>1872</v>
      </c>
      <c r="B74" s="42" t="s">
        <v>1348</v>
      </c>
    </row>
    <row r="75" spans="1:2" x14ac:dyDescent="0.2">
      <c r="A75" s="11" t="s">
        <v>1866</v>
      </c>
      <c r="B75" s="42" t="s">
        <v>1348</v>
      </c>
    </row>
    <row r="76" spans="1:2" x14ac:dyDescent="0.2">
      <c r="A76" s="11" t="s">
        <v>1874</v>
      </c>
      <c r="B76" s="42" t="s">
        <v>1348</v>
      </c>
    </row>
    <row r="77" spans="1:2" x14ac:dyDescent="0.2">
      <c r="A77" s="11" t="s">
        <v>736</v>
      </c>
      <c r="B77" s="42" t="s">
        <v>1348</v>
      </c>
    </row>
    <row r="78" spans="1:2" x14ac:dyDescent="0.2">
      <c r="A78" s="11" t="s">
        <v>737</v>
      </c>
      <c r="B78" s="42" t="s">
        <v>1348</v>
      </c>
    </row>
    <row r="79" spans="1:2" x14ac:dyDescent="0.2">
      <c r="A79" s="11" t="s">
        <v>1875</v>
      </c>
      <c r="B79" s="42" t="s">
        <v>1348</v>
      </c>
    </row>
    <row r="80" spans="1:2" x14ac:dyDescent="0.2">
      <c r="A80" s="11" t="s">
        <v>1861</v>
      </c>
      <c r="B80" s="42" t="s">
        <v>1348</v>
      </c>
    </row>
    <row r="81" spans="1:2" x14ac:dyDescent="0.2">
      <c r="A81" s="11" t="s">
        <v>1880</v>
      </c>
      <c r="B81" s="42" t="s">
        <v>1348</v>
      </c>
    </row>
    <row r="82" spans="1:2" x14ac:dyDescent="0.2">
      <c r="A82" s="11" t="s">
        <v>1879</v>
      </c>
      <c r="B82" s="42" t="s">
        <v>1348</v>
      </c>
    </row>
    <row r="83" spans="1:2" x14ac:dyDescent="0.2">
      <c r="A83" s="11" t="s">
        <v>741</v>
      </c>
      <c r="B83" s="42" t="s">
        <v>1348</v>
      </c>
    </row>
    <row r="84" spans="1:2" x14ac:dyDescent="0.2">
      <c r="A84" s="11" t="s">
        <v>743</v>
      </c>
      <c r="B84" s="42" t="s">
        <v>1348</v>
      </c>
    </row>
    <row r="85" spans="1:2" x14ac:dyDescent="0.2">
      <c r="A85" s="11" t="s">
        <v>740</v>
      </c>
      <c r="B85" s="42" t="s">
        <v>1348</v>
      </c>
    </row>
    <row r="86" spans="1:2" x14ac:dyDescent="0.2">
      <c r="A86" s="11" t="s">
        <v>1873</v>
      </c>
      <c r="B86" s="42" t="s">
        <v>1348</v>
      </c>
    </row>
    <row r="87" spans="1:2" x14ac:dyDescent="0.2">
      <c r="A87" s="11" t="s">
        <v>1863</v>
      </c>
      <c r="B87" s="42" t="s">
        <v>1348</v>
      </c>
    </row>
    <row r="88" spans="1:2" x14ac:dyDescent="0.2">
      <c r="A88" s="11" t="s">
        <v>742</v>
      </c>
      <c r="B88" s="42" t="s">
        <v>1348</v>
      </c>
    </row>
    <row r="89" spans="1:2" x14ac:dyDescent="0.2">
      <c r="A89" s="11" t="s">
        <v>744</v>
      </c>
      <c r="B89" s="42" t="s">
        <v>1348</v>
      </c>
    </row>
    <row r="90" spans="1:2" x14ac:dyDescent="0.2">
      <c r="A90" s="11" t="s">
        <v>1878</v>
      </c>
      <c r="B90" s="42" t="s">
        <v>1348</v>
      </c>
    </row>
    <row r="91" spans="1:2" x14ac:dyDescent="0.2">
      <c r="A91" s="11" t="s">
        <v>745</v>
      </c>
      <c r="B91" s="42" t="s">
        <v>1348</v>
      </c>
    </row>
    <row r="92" spans="1:2" x14ac:dyDescent="0.2">
      <c r="A92" s="11" t="s">
        <v>1867</v>
      </c>
      <c r="B92" s="42" t="s">
        <v>1348</v>
      </c>
    </row>
    <row r="93" spans="1:2" x14ac:dyDescent="0.2">
      <c r="A93" s="11" t="s">
        <v>1864</v>
      </c>
      <c r="B93" s="42" t="s">
        <v>1348</v>
      </c>
    </row>
    <row r="94" spans="1:2" x14ac:dyDescent="0.2">
      <c r="A94" s="11" t="s">
        <v>1995</v>
      </c>
      <c r="B94" s="42" t="s">
        <v>1348</v>
      </c>
    </row>
    <row r="95" spans="1:2" x14ac:dyDescent="0.2">
      <c r="A95" s="11" t="s">
        <v>746</v>
      </c>
      <c r="B95" s="42" t="s">
        <v>1348</v>
      </c>
    </row>
    <row r="96" spans="1:2" x14ac:dyDescent="0.2">
      <c r="A96" s="11" t="s">
        <v>747</v>
      </c>
      <c r="B96" s="42" t="s">
        <v>1348</v>
      </c>
    </row>
    <row r="97" spans="1:2" x14ac:dyDescent="0.2">
      <c r="A97" s="11" t="s">
        <v>1877</v>
      </c>
      <c r="B97" s="42" t="s">
        <v>1348</v>
      </c>
    </row>
    <row r="98" spans="1:2" x14ac:dyDescent="0.2">
      <c r="A98" s="11" t="s">
        <v>1881</v>
      </c>
      <c r="B98" s="42" t="s">
        <v>1348</v>
      </c>
    </row>
    <row r="99" spans="1:2" x14ac:dyDescent="0.2">
      <c r="A99" s="11" t="s">
        <v>748</v>
      </c>
      <c r="B99" s="42" t="s">
        <v>1348</v>
      </c>
    </row>
    <row r="100" spans="1:2" x14ac:dyDescent="0.2">
      <c r="A100" s="11" t="s">
        <v>1876</v>
      </c>
      <c r="B100" s="42" t="s">
        <v>1348</v>
      </c>
    </row>
    <row r="101" spans="1:2" x14ac:dyDescent="0.2">
      <c r="A101" s="11" t="s">
        <v>749</v>
      </c>
      <c r="B101" s="42" t="s">
        <v>1348</v>
      </c>
    </row>
    <row r="102" spans="1:2" x14ac:dyDescent="0.2">
      <c r="A102" s="11" t="s">
        <v>1882</v>
      </c>
      <c r="B102" s="42" t="s">
        <v>1348</v>
      </c>
    </row>
    <row r="103" spans="1:2" x14ac:dyDescent="0.2">
      <c r="A103" s="11" t="s">
        <v>1868</v>
      </c>
      <c r="B103" s="42" t="s">
        <v>1348</v>
      </c>
    </row>
    <row r="104" spans="1:2" x14ac:dyDescent="0.2">
      <c r="A104" s="11" t="s">
        <v>1869</v>
      </c>
      <c r="B104" s="42" t="s">
        <v>1348</v>
      </c>
    </row>
    <row r="105" spans="1:2" x14ac:dyDescent="0.2">
      <c r="A105" s="11" t="s">
        <v>750</v>
      </c>
      <c r="B105" s="42" t="s">
        <v>1348</v>
      </c>
    </row>
    <row r="106" spans="1:2" x14ac:dyDescent="0.2">
      <c r="A106" s="11" t="s">
        <v>1870</v>
      </c>
      <c r="B106" s="42" t="s">
        <v>1348</v>
      </c>
    </row>
    <row r="107" spans="1:2" x14ac:dyDescent="0.2">
      <c r="A107" s="11" t="s">
        <v>751</v>
      </c>
      <c r="B107" s="42" t="s">
        <v>1348</v>
      </c>
    </row>
    <row r="108" spans="1:2" x14ac:dyDescent="0.2">
      <c r="A108" s="11" t="s">
        <v>752</v>
      </c>
      <c r="B108" s="42" t="s">
        <v>1348</v>
      </c>
    </row>
    <row r="109" spans="1:2" x14ac:dyDescent="0.2">
      <c r="A109" s="11" t="s">
        <v>753</v>
      </c>
      <c r="B109" s="42" t="s">
        <v>1348</v>
      </c>
    </row>
    <row r="110" spans="1:2" x14ac:dyDescent="0.2">
      <c r="A110" s="11" t="s">
        <v>754</v>
      </c>
      <c r="B110" s="42" t="s">
        <v>1348</v>
      </c>
    </row>
    <row r="112" spans="1:2" x14ac:dyDescent="0.2">
      <c r="A112" s="51" t="s">
        <v>2150</v>
      </c>
      <c r="B112" s="51"/>
    </row>
    <row r="113" spans="1:2" x14ac:dyDescent="0.2">
      <c r="A113" s="9" t="s">
        <v>2150</v>
      </c>
      <c r="B113" s="9" t="s">
        <v>1257</v>
      </c>
    </row>
    <row r="114" spans="1:2" x14ac:dyDescent="0.2">
      <c r="A114" s="11" t="s">
        <v>668</v>
      </c>
      <c r="B114" s="11" t="s">
        <v>1348</v>
      </c>
    </row>
    <row r="115" spans="1:2" x14ac:dyDescent="0.2">
      <c r="A115" s="11" t="s">
        <v>1856</v>
      </c>
      <c r="B115" s="11" t="s">
        <v>1348</v>
      </c>
    </row>
    <row r="116" spans="1:2" x14ac:dyDescent="0.2">
      <c r="A116" s="11" t="s">
        <v>680</v>
      </c>
      <c r="B116" s="11" t="s">
        <v>1348</v>
      </c>
    </row>
    <row r="117" spans="1:2" x14ac:dyDescent="0.2">
      <c r="A117" s="11" t="s">
        <v>682</v>
      </c>
      <c r="B117" s="11" t="s">
        <v>1348</v>
      </c>
    </row>
    <row r="118" spans="1:2" x14ac:dyDescent="0.2">
      <c r="A118" s="11" t="s">
        <v>681</v>
      </c>
      <c r="B118" s="11" t="s">
        <v>1348</v>
      </c>
    </row>
    <row r="119" spans="1:2" x14ac:dyDescent="0.2">
      <c r="A119" s="11" t="s">
        <v>1848</v>
      </c>
      <c r="B119" s="11" t="s">
        <v>1348</v>
      </c>
    </row>
    <row r="120" spans="1:2" x14ac:dyDescent="0.2">
      <c r="A120" s="11" t="s">
        <v>666</v>
      </c>
      <c r="B120" s="11" t="s">
        <v>1348</v>
      </c>
    </row>
    <row r="121" spans="1:2" x14ac:dyDescent="0.2">
      <c r="A121" s="11" t="s">
        <v>1836</v>
      </c>
      <c r="B121" s="11" t="s">
        <v>1348</v>
      </c>
    </row>
    <row r="122" spans="1:2" x14ac:dyDescent="0.2">
      <c r="A122" s="11" t="s">
        <v>667</v>
      </c>
      <c r="B122" s="11" t="s">
        <v>1348</v>
      </c>
    </row>
    <row r="123" spans="1:2" x14ac:dyDescent="0.2">
      <c r="A123" s="11" t="s">
        <v>669</v>
      </c>
      <c r="B123" s="11" t="s">
        <v>1348</v>
      </c>
    </row>
    <row r="124" spans="1:2" x14ac:dyDescent="0.2">
      <c r="A124" s="11" t="s">
        <v>670</v>
      </c>
      <c r="B124" s="11" t="s">
        <v>1348</v>
      </c>
    </row>
    <row r="125" spans="1:2" x14ac:dyDescent="0.2">
      <c r="A125" s="11" t="s">
        <v>630</v>
      </c>
      <c r="B125" s="11" t="s">
        <v>1348</v>
      </c>
    </row>
    <row r="126" spans="1:2" x14ac:dyDescent="0.2">
      <c r="A126" s="11" t="s">
        <v>1839</v>
      </c>
      <c r="B126" s="11" t="s">
        <v>1348</v>
      </c>
    </row>
    <row r="127" spans="1:2" x14ac:dyDescent="0.2">
      <c r="A127" s="11" t="s">
        <v>671</v>
      </c>
      <c r="B127" s="11" t="s">
        <v>1348</v>
      </c>
    </row>
    <row r="128" spans="1:2" x14ac:dyDescent="0.2">
      <c r="A128" s="11" t="s">
        <v>672</v>
      </c>
      <c r="B128" s="11" t="s">
        <v>1348</v>
      </c>
    </row>
    <row r="129" spans="1:2" x14ac:dyDescent="0.2">
      <c r="A129" s="11" t="s">
        <v>673</v>
      </c>
      <c r="B129" s="11" t="s">
        <v>1348</v>
      </c>
    </row>
    <row r="130" spans="1:2" x14ac:dyDescent="0.2">
      <c r="A130" s="11" t="s">
        <v>674</v>
      </c>
      <c r="B130" s="11" t="s">
        <v>1348</v>
      </c>
    </row>
    <row r="131" spans="1:2" x14ac:dyDescent="0.2">
      <c r="A131" s="11" t="s">
        <v>675</v>
      </c>
      <c r="B131" s="11" t="s">
        <v>1348</v>
      </c>
    </row>
    <row r="132" spans="1:2" x14ac:dyDescent="0.2">
      <c r="A132" s="11" t="s">
        <v>676</v>
      </c>
      <c r="B132" s="11" t="s">
        <v>1348</v>
      </c>
    </row>
    <row r="133" spans="1:2" x14ac:dyDescent="0.2">
      <c r="A133" s="11" t="s">
        <v>677</v>
      </c>
      <c r="B133" s="11" t="s">
        <v>1348</v>
      </c>
    </row>
    <row r="134" spans="1:2" x14ac:dyDescent="0.2">
      <c r="A134" s="11" t="s">
        <v>678</v>
      </c>
      <c r="B134" s="11" t="s">
        <v>1348</v>
      </c>
    </row>
    <row r="135" spans="1:2" x14ac:dyDescent="0.2">
      <c r="A135" s="11" t="s">
        <v>1844</v>
      </c>
      <c r="B135" s="11" t="s">
        <v>1348</v>
      </c>
    </row>
    <row r="136" spans="1:2" x14ac:dyDescent="0.2">
      <c r="A136" s="11" t="s">
        <v>679</v>
      </c>
      <c r="B136" s="11" t="s">
        <v>1348</v>
      </c>
    </row>
    <row r="137" spans="1:2" x14ac:dyDescent="0.2">
      <c r="A137" s="11" t="s">
        <v>683</v>
      </c>
      <c r="B137" s="11" t="s">
        <v>1348</v>
      </c>
    </row>
    <row r="138" spans="1:2" x14ac:dyDescent="0.2">
      <c r="A138" s="11" t="s">
        <v>1831</v>
      </c>
      <c r="B138" s="11" t="s">
        <v>1262</v>
      </c>
    </row>
    <row r="139" spans="1:2" x14ac:dyDescent="0.2">
      <c r="A139" s="11" t="s">
        <v>1855</v>
      </c>
      <c r="B139" s="11" t="s">
        <v>1348</v>
      </c>
    </row>
    <row r="140" spans="1:2" x14ac:dyDescent="0.2">
      <c r="A140" s="11" t="s">
        <v>686</v>
      </c>
      <c r="B140" s="11" t="s">
        <v>1348</v>
      </c>
    </row>
    <row r="141" spans="1:2" x14ac:dyDescent="0.2">
      <c r="A141" s="11" t="s">
        <v>687</v>
      </c>
      <c r="B141" s="11" t="s">
        <v>1348</v>
      </c>
    </row>
    <row r="142" spans="1:2" x14ac:dyDescent="0.2">
      <c r="A142" s="11" t="s">
        <v>687</v>
      </c>
      <c r="B142" s="11" t="s">
        <v>1262</v>
      </c>
    </row>
    <row r="143" spans="1:2" x14ac:dyDescent="0.2">
      <c r="A143" s="11" t="s">
        <v>689</v>
      </c>
      <c r="B143" s="11" t="s">
        <v>1348</v>
      </c>
    </row>
    <row r="144" spans="1:2" x14ac:dyDescent="0.2">
      <c r="A144" s="11" t="s">
        <v>1850</v>
      </c>
      <c r="B144" s="11" t="s">
        <v>1348</v>
      </c>
    </row>
    <row r="145" spans="1:2" x14ac:dyDescent="0.2">
      <c r="A145" s="11" t="s">
        <v>1854</v>
      </c>
      <c r="B145" s="11" t="s">
        <v>1348</v>
      </c>
    </row>
    <row r="146" spans="1:2" x14ac:dyDescent="0.2">
      <c r="A146" s="11" t="s">
        <v>1847</v>
      </c>
      <c r="B146" s="11" t="s">
        <v>1348</v>
      </c>
    </row>
    <row r="147" spans="1:2" x14ac:dyDescent="0.2">
      <c r="A147" s="11" t="s">
        <v>1842</v>
      </c>
      <c r="B147" s="11" t="s">
        <v>1348</v>
      </c>
    </row>
    <row r="148" spans="1:2" x14ac:dyDescent="0.2">
      <c r="A148" s="11" t="s">
        <v>684</v>
      </c>
      <c r="B148" s="11" t="s">
        <v>1348</v>
      </c>
    </row>
    <row r="149" spans="1:2" x14ac:dyDescent="0.2">
      <c r="A149" s="11" t="s">
        <v>685</v>
      </c>
      <c r="B149" s="11" t="s">
        <v>1348</v>
      </c>
    </row>
    <row r="150" spans="1:2" x14ac:dyDescent="0.2">
      <c r="A150" s="11" t="s">
        <v>1843</v>
      </c>
      <c r="B150" s="11" t="s">
        <v>1348</v>
      </c>
    </row>
    <row r="151" spans="1:2" x14ac:dyDescent="0.2">
      <c r="A151" s="11" t="s">
        <v>1849</v>
      </c>
      <c r="B151" s="11" t="s">
        <v>1348</v>
      </c>
    </row>
    <row r="152" spans="1:2" x14ac:dyDescent="0.2">
      <c r="A152" s="11" t="s">
        <v>688</v>
      </c>
      <c r="B152" s="11" t="s">
        <v>1348</v>
      </c>
    </row>
    <row r="153" spans="1:2" x14ac:dyDescent="0.2">
      <c r="A153" s="11" t="s">
        <v>690</v>
      </c>
      <c r="B153" s="11" t="s">
        <v>1348</v>
      </c>
    </row>
    <row r="154" spans="1:2" x14ac:dyDescent="0.2">
      <c r="A154" s="11" t="s">
        <v>1832</v>
      </c>
      <c r="B154" s="11" t="s">
        <v>1697</v>
      </c>
    </row>
    <row r="155" spans="1:2" x14ac:dyDescent="0.2">
      <c r="A155" s="11" t="s">
        <v>692</v>
      </c>
      <c r="B155" s="11" t="s">
        <v>1348</v>
      </c>
    </row>
    <row r="156" spans="1:2" x14ac:dyDescent="0.2">
      <c r="A156" s="11" t="s">
        <v>694</v>
      </c>
      <c r="B156" s="11" t="s">
        <v>1348</v>
      </c>
    </row>
    <row r="157" spans="1:2" x14ac:dyDescent="0.2">
      <c r="A157" s="11" t="s">
        <v>694</v>
      </c>
      <c r="B157" s="11" t="s">
        <v>1697</v>
      </c>
    </row>
    <row r="158" spans="1:2" x14ac:dyDescent="0.2">
      <c r="A158" s="11" t="s">
        <v>1851</v>
      </c>
      <c r="B158" s="11" t="s">
        <v>1348</v>
      </c>
    </row>
    <row r="159" spans="1:2" x14ac:dyDescent="0.2">
      <c r="A159" s="11" t="s">
        <v>695</v>
      </c>
      <c r="B159" s="11" t="s">
        <v>1348</v>
      </c>
    </row>
    <row r="160" spans="1:2" x14ac:dyDescent="0.2">
      <c r="A160" s="11" t="s">
        <v>1853</v>
      </c>
      <c r="B160" s="11" t="s">
        <v>1348</v>
      </c>
    </row>
    <row r="161" spans="1:2" x14ac:dyDescent="0.2">
      <c r="A161" s="11" t="s">
        <v>1846</v>
      </c>
      <c r="B161" s="11" t="s">
        <v>1348</v>
      </c>
    </row>
    <row r="162" spans="1:2" x14ac:dyDescent="0.2">
      <c r="A162" s="11" t="s">
        <v>691</v>
      </c>
      <c r="B162" s="11" t="s">
        <v>1348</v>
      </c>
    </row>
    <row r="163" spans="1:2" x14ac:dyDescent="0.2">
      <c r="A163" s="11" t="s">
        <v>696</v>
      </c>
      <c r="B163" s="11" t="s">
        <v>1348</v>
      </c>
    </row>
    <row r="164" spans="1:2" x14ac:dyDescent="0.2">
      <c r="A164" s="11" t="s">
        <v>696</v>
      </c>
      <c r="B164" s="11" t="s">
        <v>1697</v>
      </c>
    </row>
    <row r="165" spans="1:2" x14ac:dyDescent="0.2">
      <c r="A165" s="11" t="s">
        <v>697</v>
      </c>
      <c r="B165" s="11" t="s">
        <v>1348</v>
      </c>
    </row>
    <row r="166" spans="1:2" x14ac:dyDescent="0.2">
      <c r="A166" s="11" t="s">
        <v>698</v>
      </c>
      <c r="B166" s="11" t="s">
        <v>1348</v>
      </c>
    </row>
    <row r="167" spans="1:2" x14ac:dyDescent="0.2">
      <c r="A167" s="11" t="s">
        <v>699</v>
      </c>
      <c r="B167" s="11" t="s">
        <v>1348</v>
      </c>
    </row>
    <row r="168" spans="1:2" x14ac:dyDescent="0.2">
      <c r="A168" s="11" t="s">
        <v>1852</v>
      </c>
      <c r="B168" s="11" t="s">
        <v>1348</v>
      </c>
    </row>
    <row r="169" spans="1:2" x14ac:dyDescent="0.2">
      <c r="A169" s="11" t="s">
        <v>1833</v>
      </c>
      <c r="B169" s="11" t="s">
        <v>1697</v>
      </c>
    </row>
    <row r="170" spans="1:2" x14ac:dyDescent="0.2">
      <c r="A170" s="11" t="s">
        <v>700</v>
      </c>
      <c r="B170" s="11" t="s">
        <v>1348</v>
      </c>
    </row>
    <row r="171" spans="1:2" x14ac:dyDescent="0.2">
      <c r="A171" s="11" t="s">
        <v>1837</v>
      </c>
      <c r="B171" s="11" t="s">
        <v>1348</v>
      </c>
    </row>
    <row r="172" spans="1:2" x14ac:dyDescent="0.2">
      <c r="A172" s="11" t="s">
        <v>701</v>
      </c>
      <c r="B172" s="11" t="s">
        <v>1348</v>
      </c>
    </row>
    <row r="173" spans="1:2" x14ac:dyDescent="0.2">
      <c r="A173" s="11" t="s">
        <v>702</v>
      </c>
      <c r="B173" s="11" t="s">
        <v>1348</v>
      </c>
    </row>
    <row r="174" spans="1:2" x14ac:dyDescent="0.2">
      <c r="A174" s="11" t="s">
        <v>1841</v>
      </c>
      <c r="B174" s="11" t="s">
        <v>1348</v>
      </c>
    </row>
    <row r="175" spans="1:2" x14ac:dyDescent="0.2">
      <c r="A175" s="11" t="s">
        <v>703</v>
      </c>
      <c r="B175" s="11" t="s">
        <v>1348</v>
      </c>
    </row>
    <row r="176" spans="1:2" x14ac:dyDescent="0.2">
      <c r="A176" s="11" t="s">
        <v>1838</v>
      </c>
      <c r="B176" s="11" t="s">
        <v>1348</v>
      </c>
    </row>
    <row r="177" spans="1:2" x14ac:dyDescent="0.2">
      <c r="A177" s="11" t="s">
        <v>1857</v>
      </c>
      <c r="B177" s="11" t="s">
        <v>1348</v>
      </c>
    </row>
    <row r="178" spans="1:2" x14ac:dyDescent="0.2">
      <c r="A178" s="11" t="s">
        <v>704</v>
      </c>
      <c r="B178" s="11" t="s">
        <v>1348</v>
      </c>
    </row>
    <row r="179" spans="1:2" x14ac:dyDescent="0.2">
      <c r="A179" s="11" t="s">
        <v>1840</v>
      </c>
      <c r="B179" s="11" t="s">
        <v>1348</v>
      </c>
    </row>
    <row r="180" spans="1:2" x14ac:dyDescent="0.2">
      <c r="A180" s="11" t="s">
        <v>705</v>
      </c>
      <c r="B180" s="11" t="s">
        <v>1348</v>
      </c>
    </row>
    <row r="181" spans="1:2" x14ac:dyDescent="0.2">
      <c r="A181" s="11" t="s">
        <v>706</v>
      </c>
      <c r="B181" s="11" t="s">
        <v>1348</v>
      </c>
    </row>
    <row r="182" spans="1:2" x14ac:dyDescent="0.2">
      <c r="A182" s="11" t="s">
        <v>1858</v>
      </c>
      <c r="B182" s="11" t="s">
        <v>1348</v>
      </c>
    </row>
    <row r="183" spans="1:2" x14ac:dyDescent="0.2">
      <c r="A183" s="11" t="s">
        <v>707</v>
      </c>
      <c r="B183" s="11" t="s">
        <v>1348</v>
      </c>
    </row>
    <row r="184" spans="1:2" x14ac:dyDescent="0.2">
      <c r="A184" s="11" t="s">
        <v>708</v>
      </c>
      <c r="B184" s="11" t="s">
        <v>1348</v>
      </c>
    </row>
    <row r="185" spans="1:2" x14ac:dyDescent="0.2">
      <c r="A185" s="11" t="s">
        <v>709</v>
      </c>
      <c r="B185" s="11" t="s">
        <v>1348</v>
      </c>
    </row>
    <row r="186" spans="1:2" x14ac:dyDescent="0.2">
      <c r="A186" s="11" t="s">
        <v>1845</v>
      </c>
      <c r="B186" s="11" t="s">
        <v>1348</v>
      </c>
    </row>
    <row r="187" spans="1:2" x14ac:dyDescent="0.2">
      <c r="A187" s="11" t="s">
        <v>1834</v>
      </c>
      <c r="B187" s="11" t="s">
        <v>1348</v>
      </c>
    </row>
    <row r="188" spans="1:2" x14ac:dyDescent="0.2">
      <c r="A188" s="11" t="s">
        <v>1835</v>
      </c>
      <c r="B188" s="11" t="s">
        <v>1348</v>
      </c>
    </row>
    <row r="189" spans="1:2" x14ac:dyDescent="0.2">
      <c r="A189" s="11" t="s">
        <v>1859</v>
      </c>
      <c r="B189" s="11" t="s">
        <v>1348</v>
      </c>
    </row>
    <row r="190" spans="1:2" x14ac:dyDescent="0.2">
      <c r="A190" s="11" t="s">
        <v>710</v>
      </c>
      <c r="B190" s="11" t="s">
        <v>1348</v>
      </c>
    </row>
    <row r="191" spans="1:2" x14ac:dyDescent="0.2">
      <c r="A191" s="11" t="s">
        <v>711</v>
      </c>
      <c r="B191" s="11" t="s">
        <v>1348</v>
      </c>
    </row>
    <row r="193" spans="1:2" x14ac:dyDescent="0.2">
      <c r="A193" s="53" t="s">
        <v>1229</v>
      </c>
      <c r="B193" s="53"/>
    </row>
    <row r="194" spans="1:2" x14ac:dyDescent="0.2">
      <c r="A194" s="9" t="s">
        <v>2151</v>
      </c>
      <c r="B194" s="9" t="s">
        <v>1257</v>
      </c>
    </row>
    <row r="195" spans="1:2" x14ac:dyDescent="0.2">
      <c r="A195" s="11" t="s">
        <v>1828</v>
      </c>
      <c r="B195" s="11" t="s">
        <v>1348</v>
      </c>
    </row>
    <row r="196" spans="1:2" x14ac:dyDescent="0.2">
      <c r="A196" s="11" t="s">
        <v>1808</v>
      </c>
      <c r="B196" s="11" t="s">
        <v>1348</v>
      </c>
    </row>
    <row r="197" spans="1:2" x14ac:dyDescent="0.2">
      <c r="A197" s="11" t="s">
        <v>633</v>
      </c>
      <c r="B197" s="11" t="s">
        <v>1348</v>
      </c>
    </row>
    <row r="198" spans="1:2" x14ac:dyDescent="0.2">
      <c r="A198" s="11" t="s">
        <v>635</v>
      </c>
      <c r="B198" s="11" t="s">
        <v>1348</v>
      </c>
    </row>
    <row r="199" spans="1:2" x14ac:dyDescent="0.2">
      <c r="A199" s="11" t="s">
        <v>636</v>
      </c>
      <c r="B199" s="11" t="s">
        <v>1348</v>
      </c>
    </row>
    <row r="200" spans="1:2" x14ac:dyDescent="0.2">
      <c r="A200" s="11" t="s">
        <v>637</v>
      </c>
      <c r="B200" s="11" t="s">
        <v>1348</v>
      </c>
    </row>
    <row r="201" spans="1:2" x14ac:dyDescent="0.2">
      <c r="A201" s="11" t="s">
        <v>627</v>
      </c>
      <c r="B201" s="11" t="s">
        <v>1348</v>
      </c>
    </row>
    <row r="202" spans="1:2" x14ac:dyDescent="0.2">
      <c r="A202" s="11" t="s">
        <v>1698</v>
      </c>
      <c r="B202" s="11" t="s">
        <v>1697</v>
      </c>
    </row>
    <row r="203" spans="1:2" x14ac:dyDescent="0.2">
      <c r="A203" s="11" t="s">
        <v>1699</v>
      </c>
      <c r="B203" s="11" t="s">
        <v>1697</v>
      </c>
    </row>
    <row r="204" spans="1:2" x14ac:dyDescent="0.2">
      <c r="A204" s="11" t="s">
        <v>628</v>
      </c>
      <c r="B204" s="11" t="s">
        <v>1348</v>
      </c>
    </row>
    <row r="205" spans="1:2" x14ac:dyDescent="0.2">
      <c r="A205" s="11" t="s">
        <v>629</v>
      </c>
      <c r="B205" s="11" t="s">
        <v>1348</v>
      </c>
    </row>
    <row r="206" spans="1:2" x14ac:dyDescent="0.2">
      <c r="A206" s="11" t="s">
        <v>1700</v>
      </c>
      <c r="B206" s="11" t="s">
        <v>1697</v>
      </c>
    </row>
    <row r="207" spans="1:2" x14ac:dyDescent="0.2">
      <c r="A207" s="11" t="s">
        <v>1818</v>
      </c>
      <c r="B207" s="11" t="s">
        <v>1348</v>
      </c>
    </row>
    <row r="208" spans="1:2" x14ac:dyDescent="0.2">
      <c r="A208" s="11" t="s">
        <v>631</v>
      </c>
      <c r="B208" s="11" t="s">
        <v>1348</v>
      </c>
    </row>
    <row r="209" spans="1:2" x14ac:dyDescent="0.2">
      <c r="A209" s="11" t="s">
        <v>632</v>
      </c>
      <c r="B209" s="11" t="s">
        <v>1348</v>
      </c>
    </row>
    <row r="210" spans="1:2" x14ac:dyDescent="0.2">
      <c r="A210" s="11" t="s">
        <v>1822</v>
      </c>
      <c r="B210" s="11" t="s">
        <v>1348</v>
      </c>
    </row>
    <row r="211" spans="1:2" x14ac:dyDescent="0.2">
      <c r="A211" s="11" t="s">
        <v>1806</v>
      </c>
      <c r="B211" s="11" t="s">
        <v>1348</v>
      </c>
    </row>
    <row r="212" spans="1:2" x14ac:dyDescent="0.2">
      <c r="A212" s="11" t="s">
        <v>634</v>
      </c>
      <c r="B212" s="11" t="s">
        <v>1348</v>
      </c>
    </row>
    <row r="213" spans="1:2" x14ac:dyDescent="0.2">
      <c r="A213" s="11" t="s">
        <v>1817</v>
      </c>
      <c r="B213" s="11" t="s">
        <v>1348</v>
      </c>
    </row>
    <row r="214" spans="1:2" x14ac:dyDescent="0.2">
      <c r="A214" s="11" t="s">
        <v>638</v>
      </c>
      <c r="B214" s="11" t="s">
        <v>1348</v>
      </c>
    </row>
    <row r="215" spans="1:2" x14ac:dyDescent="0.2">
      <c r="A215" s="11" t="s">
        <v>639</v>
      </c>
      <c r="B215" s="11" t="s">
        <v>1348</v>
      </c>
    </row>
    <row r="216" spans="1:2" x14ac:dyDescent="0.2">
      <c r="A216" s="11" t="s">
        <v>640</v>
      </c>
      <c r="B216" s="11" t="s">
        <v>1348</v>
      </c>
    </row>
    <row r="217" spans="1:2" x14ac:dyDescent="0.2">
      <c r="A217" s="11" t="s">
        <v>641</v>
      </c>
      <c r="B217" s="11" t="s">
        <v>1348</v>
      </c>
    </row>
    <row r="218" spans="1:2" x14ac:dyDescent="0.2">
      <c r="A218" s="11" t="s">
        <v>1821</v>
      </c>
      <c r="B218" s="11" t="s">
        <v>1348</v>
      </c>
    </row>
    <row r="219" spans="1:2" x14ac:dyDescent="0.2">
      <c r="A219" s="11" t="s">
        <v>642</v>
      </c>
      <c r="B219" s="11" t="s">
        <v>1348</v>
      </c>
    </row>
    <row r="220" spans="1:2" x14ac:dyDescent="0.2">
      <c r="A220" s="11" t="s">
        <v>643</v>
      </c>
      <c r="B220" s="11" t="s">
        <v>1348</v>
      </c>
    </row>
    <row r="221" spans="1:2" x14ac:dyDescent="0.2">
      <c r="A221" s="11" t="s">
        <v>1701</v>
      </c>
      <c r="B221" s="11" t="s">
        <v>1697</v>
      </c>
    </row>
    <row r="222" spans="1:2" x14ac:dyDescent="0.2">
      <c r="A222" s="11" t="s">
        <v>644</v>
      </c>
      <c r="B222" s="11" t="s">
        <v>1348</v>
      </c>
    </row>
    <row r="223" spans="1:2" x14ac:dyDescent="0.2">
      <c r="A223" s="11" t="s">
        <v>644</v>
      </c>
      <c r="B223" s="11" t="s">
        <v>1697</v>
      </c>
    </row>
    <row r="224" spans="1:2" x14ac:dyDescent="0.2">
      <c r="A224" s="11" t="s">
        <v>645</v>
      </c>
      <c r="B224" s="11" t="s">
        <v>1348</v>
      </c>
    </row>
    <row r="225" spans="1:2" x14ac:dyDescent="0.2">
      <c r="A225" s="11" t="s">
        <v>1815</v>
      </c>
      <c r="B225" s="11" t="s">
        <v>1348</v>
      </c>
    </row>
    <row r="226" spans="1:2" x14ac:dyDescent="0.2">
      <c r="A226" s="11" t="s">
        <v>1816</v>
      </c>
      <c r="B226" s="11" t="s">
        <v>1697</v>
      </c>
    </row>
    <row r="227" spans="1:2" x14ac:dyDescent="0.2">
      <c r="A227" s="11" t="s">
        <v>646</v>
      </c>
      <c r="B227" s="11" t="s">
        <v>1348</v>
      </c>
    </row>
    <row r="228" spans="1:2" x14ac:dyDescent="0.2">
      <c r="A228" s="11" t="s">
        <v>693</v>
      </c>
      <c r="B228" s="11" t="s">
        <v>1348</v>
      </c>
    </row>
    <row r="229" spans="1:2" x14ac:dyDescent="0.2">
      <c r="A229" s="11" t="s">
        <v>1827</v>
      </c>
      <c r="B229" s="11" t="s">
        <v>1348</v>
      </c>
    </row>
    <row r="230" spans="1:2" x14ac:dyDescent="0.2">
      <c r="A230" s="11" t="s">
        <v>1826</v>
      </c>
      <c r="B230" s="11" t="s">
        <v>1348</v>
      </c>
    </row>
    <row r="231" spans="1:2" x14ac:dyDescent="0.2">
      <c r="A231" s="11" t="s">
        <v>1702</v>
      </c>
      <c r="B231" s="11" t="s">
        <v>1697</v>
      </c>
    </row>
    <row r="232" spans="1:2" x14ac:dyDescent="0.2">
      <c r="A232" s="11" t="s">
        <v>1703</v>
      </c>
      <c r="B232" s="11" t="s">
        <v>1697</v>
      </c>
    </row>
    <row r="233" spans="1:2" x14ac:dyDescent="0.2">
      <c r="A233" s="11" t="s">
        <v>647</v>
      </c>
      <c r="B233" s="11" t="s">
        <v>1348</v>
      </c>
    </row>
    <row r="234" spans="1:2" x14ac:dyDescent="0.2">
      <c r="A234" s="11" t="s">
        <v>1825</v>
      </c>
      <c r="B234" s="11" t="s">
        <v>1348</v>
      </c>
    </row>
    <row r="235" spans="1:2" x14ac:dyDescent="0.2">
      <c r="A235" s="11" t="s">
        <v>1704</v>
      </c>
      <c r="B235" s="11" t="s">
        <v>1697</v>
      </c>
    </row>
    <row r="236" spans="1:2" x14ac:dyDescent="0.2">
      <c r="A236" s="11" t="s">
        <v>648</v>
      </c>
      <c r="B236" s="11" t="s">
        <v>1348</v>
      </c>
    </row>
    <row r="237" spans="1:2" x14ac:dyDescent="0.2">
      <c r="A237" s="11" t="s">
        <v>1705</v>
      </c>
      <c r="B237" s="11" t="s">
        <v>1697</v>
      </c>
    </row>
    <row r="238" spans="1:2" x14ac:dyDescent="0.2">
      <c r="A238" s="11" t="s">
        <v>1706</v>
      </c>
      <c r="B238" s="11" t="s">
        <v>1697</v>
      </c>
    </row>
    <row r="239" spans="1:2" x14ac:dyDescent="0.2">
      <c r="A239" s="11" t="s">
        <v>1707</v>
      </c>
      <c r="B239" s="11" t="s">
        <v>1697</v>
      </c>
    </row>
    <row r="240" spans="1:2" x14ac:dyDescent="0.2">
      <c r="A240" s="11" t="s">
        <v>649</v>
      </c>
      <c r="B240" s="11" t="s">
        <v>1348</v>
      </c>
    </row>
    <row r="241" spans="1:2" x14ac:dyDescent="0.2">
      <c r="A241" s="11" t="s">
        <v>649</v>
      </c>
      <c r="B241" s="11" t="s">
        <v>1697</v>
      </c>
    </row>
    <row r="242" spans="1:2" x14ac:dyDescent="0.2">
      <c r="A242" s="11" t="s">
        <v>1708</v>
      </c>
      <c r="B242" s="11" t="s">
        <v>1697</v>
      </c>
    </row>
    <row r="243" spans="1:2" x14ac:dyDescent="0.2">
      <c r="A243" s="11" t="s">
        <v>1709</v>
      </c>
      <c r="B243" s="11" t="s">
        <v>1697</v>
      </c>
    </row>
    <row r="244" spans="1:2" x14ac:dyDescent="0.2">
      <c r="A244" s="11" t="s">
        <v>1710</v>
      </c>
      <c r="B244" s="11" t="s">
        <v>1697</v>
      </c>
    </row>
    <row r="245" spans="1:2" x14ac:dyDescent="0.2">
      <c r="A245" s="11" t="s">
        <v>650</v>
      </c>
      <c r="B245" s="11" t="s">
        <v>1348</v>
      </c>
    </row>
    <row r="246" spans="1:2" x14ac:dyDescent="0.2">
      <c r="A246" s="11" t="s">
        <v>1711</v>
      </c>
      <c r="B246" s="11" t="s">
        <v>1697</v>
      </c>
    </row>
    <row r="247" spans="1:2" x14ac:dyDescent="0.2">
      <c r="A247" s="11" t="s">
        <v>1712</v>
      </c>
      <c r="B247" s="11" t="s">
        <v>1697</v>
      </c>
    </row>
    <row r="248" spans="1:2" x14ac:dyDescent="0.2">
      <c r="A248" s="11" t="s">
        <v>1713</v>
      </c>
      <c r="B248" s="11" t="s">
        <v>1697</v>
      </c>
    </row>
    <row r="249" spans="1:2" x14ac:dyDescent="0.2">
      <c r="A249" s="11" t="s">
        <v>1714</v>
      </c>
      <c r="B249" s="11" t="s">
        <v>1697</v>
      </c>
    </row>
    <row r="250" spans="1:2" x14ac:dyDescent="0.2">
      <c r="A250" s="11" t="s">
        <v>1715</v>
      </c>
      <c r="B250" s="11" t="s">
        <v>1697</v>
      </c>
    </row>
    <row r="251" spans="1:2" x14ac:dyDescent="0.2">
      <c r="A251" s="11" t="s">
        <v>651</v>
      </c>
      <c r="B251" s="11" t="s">
        <v>1348</v>
      </c>
    </row>
    <row r="252" spans="1:2" x14ac:dyDescent="0.2">
      <c r="A252" s="11" t="s">
        <v>1716</v>
      </c>
      <c r="B252" s="11" t="s">
        <v>1697</v>
      </c>
    </row>
    <row r="253" spans="1:2" x14ac:dyDescent="0.2">
      <c r="A253" s="11" t="s">
        <v>1717</v>
      </c>
      <c r="B253" s="11" t="s">
        <v>1697</v>
      </c>
    </row>
    <row r="254" spans="1:2" x14ac:dyDescent="0.2">
      <c r="A254" s="11" t="s">
        <v>1718</v>
      </c>
      <c r="B254" s="11" t="s">
        <v>1697</v>
      </c>
    </row>
    <row r="255" spans="1:2" x14ac:dyDescent="0.2">
      <c r="A255" s="11" t="s">
        <v>652</v>
      </c>
      <c r="B255" s="11" t="s">
        <v>1348</v>
      </c>
    </row>
    <row r="256" spans="1:2" x14ac:dyDescent="0.2">
      <c r="A256" s="11" t="s">
        <v>653</v>
      </c>
      <c r="B256" s="11" t="s">
        <v>1348</v>
      </c>
    </row>
    <row r="257" spans="1:2" x14ac:dyDescent="0.2">
      <c r="A257" s="11" t="s">
        <v>1720</v>
      </c>
      <c r="B257" s="11" t="s">
        <v>1697</v>
      </c>
    </row>
    <row r="258" spans="1:2" x14ac:dyDescent="0.2">
      <c r="A258" s="11" t="s">
        <v>654</v>
      </c>
      <c r="B258" s="11" t="s">
        <v>1348</v>
      </c>
    </row>
    <row r="259" spans="1:2" x14ac:dyDescent="0.2">
      <c r="A259" s="11" t="s">
        <v>654</v>
      </c>
      <c r="B259" s="11" t="s">
        <v>1697</v>
      </c>
    </row>
    <row r="260" spans="1:2" x14ac:dyDescent="0.2">
      <c r="A260" s="11" t="s">
        <v>1719</v>
      </c>
      <c r="B260" s="11" t="s">
        <v>1697</v>
      </c>
    </row>
    <row r="261" spans="1:2" x14ac:dyDescent="0.2">
      <c r="A261" s="11" t="s">
        <v>1721</v>
      </c>
      <c r="B261" s="11" t="s">
        <v>1697</v>
      </c>
    </row>
    <row r="262" spans="1:2" x14ac:dyDescent="0.2">
      <c r="A262" s="11" t="s">
        <v>655</v>
      </c>
      <c r="B262" s="11" t="s">
        <v>1348</v>
      </c>
    </row>
    <row r="263" spans="1:2" x14ac:dyDescent="0.2">
      <c r="A263" s="11" t="s">
        <v>1722</v>
      </c>
      <c r="B263" s="11" t="s">
        <v>1697</v>
      </c>
    </row>
    <row r="264" spans="1:2" x14ac:dyDescent="0.2">
      <c r="A264" s="11" t="s">
        <v>1723</v>
      </c>
      <c r="B264" s="11" t="s">
        <v>1697</v>
      </c>
    </row>
    <row r="265" spans="1:2" x14ac:dyDescent="0.2">
      <c r="A265" s="11" t="s">
        <v>1809</v>
      </c>
      <c r="B265" s="11" t="s">
        <v>1697</v>
      </c>
    </row>
    <row r="266" spans="1:2" x14ac:dyDescent="0.2">
      <c r="A266" s="11" t="s">
        <v>1724</v>
      </c>
      <c r="B266" s="11" t="s">
        <v>1697</v>
      </c>
    </row>
    <row r="267" spans="1:2" x14ac:dyDescent="0.2">
      <c r="A267" s="11" t="s">
        <v>656</v>
      </c>
      <c r="B267" s="11" t="s">
        <v>1348</v>
      </c>
    </row>
    <row r="268" spans="1:2" x14ac:dyDescent="0.2">
      <c r="A268" s="11" t="s">
        <v>1725</v>
      </c>
      <c r="B268" s="11" t="s">
        <v>1697</v>
      </c>
    </row>
    <row r="269" spans="1:2" x14ac:dyDescent="0.2">
      <c r="A269" s="11" t="s">
        <v>1726</v>
      </c>
      <c r="B269" s="11" t="s">
        <v>1697</v>
      </c>
    </row>
    <row r="270" spans="1:2" x14ac:dyDescent="0.2">
      <c r="A270" s="11" t="s">
        <v>1820</v>
      </c>
      <c r="B270" s="11" t="s">
        <v>1697</v>
      </c>
    </row>
    <row r="271" spans="1:2" x14ac:dyDescent="0.2">
      <c r="A271" s="11" t="s">
        <v>1727</v>
      </c>
      <c r="B271" s="11" t="s">
        <v>1697</v>
      </c>
    </row>
    <row r="272" spans="1:2" x14ac:dyDescent="0.2">
      <c r="A272" s="11" t="s">
        <v>657</v>
      </c>
      <c r="B272" s="11" t="s">
        <v>1348</v>
      </c>
    </row>
    <row r="273" spans="1:2" x14ac:dyDescent="0.2">
      <c r="A273" s="11" t="s">
        <v>1728</v>
      </c>
      <c r="B273" s="11" t="s">
        <v>1697</v>
      </c>
    </row>
    <row r="274" spans="1:2" x14ac:dyDescent="0.2">
      <c r="A274" s="11" t="s">
        <v>658</v>
      </c>
      <c r="B274" s="11" t="s">
        <v>1348</v>
      </c>
    </row>
    <row r="275" spans="1:2" x14ac:dyDescent="0.2">
      <c r="A275" s="11" t="s">
        <v>659</v>
      </c>
      <c r="B275" s="11" t="s">
        <v>1348</v>
      </c>
    </row>
    <row r="276" spans="1:2" x14ac:dyDescent="0.2">
      <c r="A276" s="11" t="s">
        <v>1729</v>
      </c>
      <c r="B276" s="11" t="s">
        <v>1697</v>
      </c>
    </row>
    <row r="277" spans="1:2" x14ac:dyDescent="0.2">
      <c r="A277" s="11" t="s">
        <v>1812</v>
      </c>
      <c r="B277" s="11" t="s">
        <v>1348</v>
      </c>
    </row>
    <row r="278" spans="1:2" x14ac:dyDescent="0.2">
      <c r="A278" s="11" t="s">
        <v>1730</v>
      </c>
      <c r="B278" s="11" t="s">
        <v>1697</v>
      </c>
    </row>
    <row r="279" spans="1:2" x14ac:dyDescent="0.2">
      <c r="A279" s="11" t="s">
        <v>1731</v>
      </c>
      <c r="B279" s="11" t="s">
        <v>1697</v>
      </c>
    </row>
    <row r="280" spans="1:2" x14ac:dyDescent="0.2">
      <c r="A280" s="11" t="s">
        <v>1732</v>
      </c>
      <c r="B280" s="11" t="s">
        <v>1697</v>
      </c>
    </row>
    <row r="281" spans="1:2" x14ac:dyDescent="0.2">
      <c r="A281" s="11" t="s">
        <v>1733</v>
      </c>
      <c r="B281" s="11" t="s">
        <v>1697</v>
      </c>
    </row>
    <row r="282" spans="1:2" x14ac:dyDescent="0.2">
      <c r="A282" s="11" t="s">
        <v>1734</v>
      </c>
      <c r="B282" s="11" t="s">
        <v>1697</v>
      </c>
    </row>
    <row r="283" spans="1:2" x14ac:dyDescent="0.2">
      <c r="A283" s="11" t="s">
        <v>1735</v>
      </c>
      <c r="B283" s="11" t="s">
        <v>1697</v>
      </c>
    </row>
    <row r="284" spans="1:2" x14ac:dyDescent="0.2">
      <c r="A284" s="11" t="s">
        <v>1736</v>
      </c>
      <c r="B284" s="11" t="s">
        <v>1697</v>
      </c>
    </row>
    <row r="285" spans="1:2" x14ac:dyDescent="0.2">
      <c r="A285" s="11" t="s">
        <v>660</v>
      </c>
      <c r="B285" s="11" t="s">
        <v>1348</v>
      </c>
    </row>
    <row r="286" spans="1:2" x14ac:dyDescent="0.2">
      <c r="A286" s="11" t="s">
        <v>1810</v>
      </c>
      <c r="B286" s="11" t="s">
        <v>1348</v>
      </c>
    </row>
    <row r="287" spans="1:2" x14ac:dyDescent="0.2">
      <c r="A287" s="11" t="s">
        <v>1811</v>
      </c>
      <c r="B287" s="11" t="s">
        <v>1348</v>
      </c>
    </row>
    <row r="288" spans="1:2" x14ac:dyDescent="0.2">
      <c r="A288" s="11" t="s">
        <v>661</v>
      </c>
      <c r="B288" s="11" t="s">
        <v>1348</v>
      </c>
    </row>
    <row r="289" spans="1:2" x14ac:dyDescent="0.2">
      <c r="A289" s="11" t="s">
        <v>1737</v>
      </c>
      <c r="B289" s="11" t="s">
        <v>1697</v>
      </c>
    </row>
    <row r="290" spans="1:2" x14ac:dyDescent="0.2">
      <c r="A290" s="11" t="s">
        <v>662</v>
      </c>
      <c r="B290" s="11" t="s">
        <v>1348</v>
      </c>
    </row>
    <row r="291" spans="1:2" x14ac:dyDescent="0.2">
      <c r="A291" s="11" t="s">
        <v>663</v>
      </c>
      <c r="B291" s="11" t="s">
        <v>1348</v>
      </c>
    </row>
    <row r="292" spans="1:2" x14ac:dyDescent="0.2">
      <c r="A292" s="11" t="s">
        <v>1738</v>
      </c>
      <c r="B292" s="11" t="s">
        <v>1697</v>
      </c>
    </row>
    <row r="293" spans="1:2" x14ac:dyDescent="0.2">
      <c r="A293" s="11" t="s">
        <v>1814</v>
      </c>
      <c r="B293" s="11" t="s">
        <v>1697</v>
      </c>
    </row>
    <row r="294" spans="1:2" x14ac:dyDescent="0.2">
      <c r="A294" s="11" t="s">
        <v>1813</v>
      </c>
      <c r="B294" s="11" t="s">
        <v>1697</v>
      </c>
    </row>
    <row r="295" spans="1:2" x14ac:dyDescent="0.2">
      <c r="A295" s="11" t="s">
        <v>664</v>
      </c>
      <c r="B295" s="11" t="s">
        <v>1348</v>
      </c>
    </row>
    <row r="296" spans="1:2" x14ac:dyDescent="0.2">
      <c r="A296" s="11" t="s">
        <v>1739</v>
      </c>
      <c r="B296" s="11" t="s">
        <v>1697</v>
      </c>
    </row>
    <row r="297" spans="1:2" x14ac:dyDescent="0.2">
      <c r="A297" s="11" t="s">
        <v>1740</v>
      </c>
      <c r="B297" s="11" t="s">
        <v>1697</v>
      </c>
    </row>
    <row r="298" spans="1:2" x14ac:dyDescent="0.2">
      <c r="A298" s="11" t="s">
        <v>1829</v>
      </c>
      <c r="B298" s="11" t="s">
        <v>1348</v>
      </c>
    </row>
    <row r="299" spans="1:2" x14ac:dyDescent="0.2">
      <c r="A299" s="11" t="s">
        <v>665</v>
      </c>
      <c r="B299" s="11" t="s">
        <v>1348</v>
      </c>
    </row>
    <row r="300" spans="1:2" x14ac:dyDescent="0.2">
      <c r="A300" s="11" t="s">
        <v>1823</v>
      </c>
      <c r="B300" s="11" t="s">
        <v>1697</v>
      </c>
    </row>
    <row r="301" spans="1:2" x14ac:dyDescent="0.2">
      <c r="A301" s="11" t="s">
        <v>1824</v>
      </c>
      <c r="B301" s="11" t="s">
        <v>1348</v>
      </c>
    </row>
    <row r="302" spans="1:2" x14ac:dyDescent="0.2">
      <c r="A302" s="11" t="s">
        <v>1741</v>
      </c>
      <c r="B302" s="11" t="s">
        <v>1697</v>
      </c>
    </row>
    <row r="303" spans="1:2" x14ac:dyDescent="0.2">
      <c r="A303" s="11" t="s">
        <v>1742</v>
      </c>
      <c r="B303" s="11" t="s">
        <v>1697</v>
      </c>
    </row>
    <row r="304" spans="1:2" x14ac:dyDescent="0.2">
      <c r="A304" s="11" t="s">
        <v>1819</v>
      </c>
      <c r="B304" s="11" t="s">
        <v>1348</v>
      </c>
    </row>
    <row r="305" spans="1:2" x14ac:dyDescent="0.2">
      <c r="A305" s="11" t="s">
        <v>1743</v>
      </c>
      <c r="B305" s="11" t="s">
        <v>1697</v>
      </c>
    </row>
    <row r="306" spans="1:2" x14ac:dyDescent="0.2">
      <c r="A306" s="11" t="s">
        <v>1744</v>
      </c>
      <c r="B306" s="11" t="s">
        <v>1697</v>
      </c>
    </row>
    <row r="307" spans="1:2" x14ac:dyDescent="0.2">
      <c r="A307" s="11" t="s">
        <v>1745</v>
      </c>
      <c r="B307" s="11" t="s">
        <v>1697</v>
      </c>
    </row>
    <row r="308" spans="1:2" x14ac:dyDescent="0.2">
      <c r="A308" s="11" t="s">
        <v>1746</v>
      </c>
      <c r="B308" s="11" t="s">
        <v>1697</v>
      </c>
    </row>
    <row r="309" spans="1:2" x14ac:dyDescent="0.2">
      <c r="A309" s="11" t="s">
        <v>1830</v>
      </c>
      <c r="B309" s="11" t="s">
        <v>1348</v>
      </c>
    </row>
    <row r="310" spans="1:2" x14ac:dyDescent="0.2">
      <c r="A310" s="11" t="s">
        <v>1807</v>
      </c>
      <c r="B310" s="11" t="s">
        <v>1348</v>
      </c>
    </row>
    <row r="311" spans="1:2" x14ac:dyDescent="0.2">
      <c r="A311" s="32"/>
      <c r="B311" s="32"/>
    </row>
    <row r="312" spans="1:2" x14ac:dyDescent="0.2">
      <c r="A312" s="32"/>
      <c r="B312" s="32"/>
    </row>
    <row r="313" spans="1:2" x14ac:dyDescent="0.2">
      <c r="A313" s="32"/>
      <c r="B313" s="32"/>
    </row>
    <row r="314" spans="1:2" x14ac:dyDescent="0.2">
      <c r="A314" s="32"/>
      <c r="B314" s="32"/>
    </row>
    <row r="315" spans="1:2" x14ac:dyDescent="0.2">
      <c r="A315" s="32"/>
      <c r="B315" s="32"/>
    </row>
    <row r="316" spans="1:2" x14ac:dyDescent="0.2">
      <c r="A316" s="52" t="s">
        <v>38</v>
      </c>
      <c r="B316" s="52"/>
    </row>
    <row r="317" spans="1:2" x14ac:dyDescent="0.2">
      <c r="A317" s="9" t="s">
        <v>38</v>
      </c>
      <c r="B317" s="9" t="s">
        <v>1257</v>
      </c>
    </row>
    <row r="318" spans="1:2" x14ac:dyDescent="0.2">
      <c r="A318" s="11" t="s">
        <v>2111</v>
      </c>
      <c r="B318" s="11" t="s">
        <v>1260</v>
      </c>
    </row>
    <row r="319" spans="1:2" x14ac:dyDescent="0.2">
      <c r="A319" s="11" t="s">
        <v>2112</v>
      </c>
      <c r="B319" s="11" t="s">
        <v>1262</v>
      </c>
    </row>
    <row r="320" spans="1:2" x14ac:dyDescent="0.2">
      <c r="A320" s="11" t="s">
        <v>2113</v>
      </c>
      <c r="B320" s="11" t="s">
        <v>1260</v>
      </c>
    </row>
    <row r="321" spans="1:2" x14ac:dyDescent="0.2">
      <c r="A321" s="11" t="s">
        <v>2115</v>
      </c>
      <c r="B321" s="11" t="s">
        <v>1262</v>
      </c>
    </row>
    <row r="322" spans="1:2" x14ac:dyDescent="0.2">
      <c r="A322" s="11" t="s">
        <v>2116</v>
      </c>
      <c r="B322" s="11" t="s">
        <v>1260</v>
      </c>
    </row>
    <row r="323" spans="1:2" x14ac:dyDescent="0.2">
      <c r="A323" s="11" t="s">
        <v>2117</v>
      </c>
      <c r="B323" s="11" t="s">
        <v>1260</v>
      </c>
    </row>
    <row r="324" spans="1:2" x14ac:dyDescent="0.2">
      <c r="A324" s="11" t="s">
        <v>2118</v>
      </c>
      <c r="B324" s="11" t="s">
        <v>1260</v>
      </c>
    </row>
    <row r="325" spans="1:2" x14ac:dyDescent="0.2">
      <c r="A325" s="11" t="s">
        <v>2119</v>
      </c>
      <c r="B325" s="11" t="s">
        <v>1262</v>
      </c>
    </row>
    <row r="326" spans="1:2" x14ac:dyDescent="0.2">
      <c r="A326" s="11" t="s">
        <v>2120</v>
      </c>
      <c r="B326" s="11" t="s">
        <v>1261</v>
      </c>
    </row>
    <row r="327" spans="1:2" x14ac:dyDescent="0.2">
      <c r="A327" s="11" t="s">
        <v>2122</v>
      </c>
      <c r="B327" s="11" t="s">
        <v>1260</v>
      </c>
    </row>
    <row r="328" spans="1:2" x14ac:dyDescent="0.2">
      <c r="A328" s="11" t="s">
        <v>2123</v>
      </c>
      <c r="B328" s="11" t="s">
        <v>1260</v>
      </c>
    </row>
    <row r="329" spans="1:2" x14ac:dyDescent="0.2">
      <c r="A329" s="11" t="s">
        <v>2124</v>
      </c>
      <c r="B329" s="11" t="s">
        <v>1262</v>
      </c>
    </row>
    <row r="331" spans="1:2" x14ac:dyDescent="0.2">
      <c r="A331" s="53" t="s">
        <v>361</v>
      </c>
      <c r="B331" s="53"/>
    </row>
    <row r="332" spans="1:2" x14ac:dyDescent="0.2">
      <c r="A332" s="9" t="s">
        <v>2147</v>
      </c>
      <c r="B332" s="9" t="s">
        <v>1257</v>
      </c>
    </row>
    <row r="333" spans="1:2" x14ac:dyDescent="0.2">
      <c r="A333" s="11" t="s">
        <v>362</v>
      </c>
      <c r="B333" s="11" t="s">
        <v>1348</v>
      </c>
    </row>
    <row r="334" spans="1:2" x14ac:dyDescent="0.2">
      <c r="A334" s="11" t="s">
        <v>1606</v>
      </c>
      <c r="B334" s="11" t="s">
        <v>1348</v>
      </c>
    </row>
    <row r="335" spans="1:2" x14ac:dyDescent="0.2">
      <c r="A335" s="11" t="s">
        <v>363</v>
      </c>
      <c r="B335" s="11" t="s">
        <v>1348</v>
      </c>
    </row>
    <row r="336" spans="1:2" x14ac:dyDescent="0.2">
      <c r="A336" s="11" t="s">
        <v>364</v>
      </c>
      <c r="B336" s="11" t="s">
        <v>1348</v>
      </c>
    </row>
    <row r="337" spans="1:2" x14ac:dyDescent="0.2">
      <c r="A337" s="11" t="s">
        <v>1603</v>
      </c>
      <c r="B337" s="11" t="s">
        <v>1348</v>
      </c>
    </row>
    <row r="338" spans="1:2" x14ac:dyDescent="0.2">
      <c r="A338" s="11" t="s">
        <v>365</v>
      </c>
      <c r="B338" s="11" t="s">
        <v>1348</v>
      </c>
    </row>
    <row r="339" spans="1:2" x14ac:dyDescent="0.2">
      <c r="A339" s="11" t="s">
        <v>1605</v>
      </c>
      <c r="B339" s="11" t="s">
        <v>1348</v>
      </c>
    </row>
    <row r="340" spans="1:2" x14ac:dyDescent="0.2">
      <c r="A340" s="11" t="s">
        <v>366</v>
      </c>
      <c r="B340" s="11" t="s">
        <v>1348</v>
      </c>
    </row>
    <row r="341" spans="1:2" x14ac:dyDescent="0.2">
      <c r="A341" s="11" t="s">
        <v>367</v>
      </c>
      <c r="B341" s="11" t="s">
        <v>1348</v>
      </c>
    </row>
    <row r="342" spans="1:2" x14ac:dyDescent="0.2">
      <c r="A342" s="11" t="s">
        <v>368</v>
      </c>
      <c r="B342" s="11" t="s">
        <v>1348</v>
      </c>
    </row>
    <row r="343" spans="1:2" x14ac:dyDescent="0.2">
      <c r="A343" s="11" t="s">
        <v>369</v>
      </c>
      <c r="B343" s="11" t="s">
        <v>1348</v>
      </c>
    </row>
    <row r="344" spans="1:2" x14ac:dyDescent="0.2">
      <c r="A344" s="11" t="s">
        <v>370</v>
      </c>
      <c r="B344" s="11" t="s">
        <v>1348</v>
      </c>
    </row>
    <row r="345" spans="1:2" x14ac:dyDescent="0.2">
      <c r="A345" s="11" t="s">
        <v>371</v>
      </c>
      <c r="B345" s="11" t="s">
        <v>1348</v>
      </c>
    </row>
    <row r="346" spans="1:2" x14ac:dyDescent="0.2">
      <c r="A346" s="11" t="s">
        <v>372</v>
      </c>
      <c r="B346" s="11" t="s">
        <v>1348</v>
      </c>
    </row>
    <row r="347" spans="1:2" x14ac:dyDescent="0.2">
      <c r="A347" s="11" t="s">
        <v>1604</v>
      </c>
      <c r="B347" s="11" t="s">
        <v>1348</v>
      </c>
    </row>
    <row r="348" spans="1:2" x14ac:dyDescent="0.2">
      <c r="A348" s="11" t="s">
        <v>1602</v>
      </c>
      <c r="B348" s="11" t="s">
        <v>1348</v>
      </c>
    </row>
    <row r="350" spans="1:2" x14ac:dyDescent="0.2">
      <c r="A350" s="53" t="s">
        <v>1121</v>
      </c>
      <c r="B350" s="53"/>
    </row>
    <row r="351" spans="1:2" x14ac:dyDescent="0.2">
      <c r="A351" s="9" t="s">
        <v>2160</v>
      </c>
      <c r="B351" s="9" t="s">
        <v>1257</v>
      </c>
    </row>
    <row r="352" spans="1:2" x14ac:dyDescent="0.2">
      <c r="A352" s="11" t="s">
        <v>1122</v>
      </c>
      <c r="B352" s="11" t="s">
        <v>1348</v>
      </c>
    </row>
    <row r="353" spans="1:2" x14ac:dyDescent="0.2">
      <c r="A353" s="11" t="s">
        <v>1123</v>
      </c>
      <c r="B353" s="11" t="s">
        <v>1348</v>
      </c>
    </row>
    <row r="354" spans="1:2" x14ac:dyDescent="0.2">
      <c r="A354" s="11" t="s">
        <v>1124</v>
      </c>
      <c r="B354" s="11" t="s">
        <v>1348</v>
      </c>
    </row>
    <row r="355" spans="1:2" x14ac:dyDescent="0.2">
      <c r="A355" s="11" t="s">
        <v>1125</v>
      </c>
      <c r="B355" s="11" t="s">
        <v>1348</v>
      </c>
    </row>
    <row r="356" spans="1:2" x14ac:dyDescent="0.2">
      <c r="A356" s="11" t="s">
        <v>1958</v>
      </c>
      <c r="B356" s="11" t="s">
        <v>1262</v>
      </c>
    </row>
    <row r="357" spans="1:2" x14ac:dyDescent="0.2">
      <c r="A357" s="11" t="s">
        <v>1126</v>
      </c>
      <c r="B357" s="11" t="s">
        <v>1348</v>
      </c>
    </row>
    <row r="358" spans="1:2" x14ac:dyDescent="0.2">
      <c r="A358" s="11" t="s">
        <v>1940</v>
      </c>
      <c r="B358" s="11" t="s">
        <v>1348</v>
      </c>
    </row>
    <row r="359" spans="1:2" x14ac:dyDescent="0.2">
      <c r="A359" s="11" t="s">
        <v>1127</v>
      </c>
      <c r="B359" s="11" t="s">
        <v>1348</v>
      </c>
    </row>
    <row r="360" spans="1:2" x14ac:dyDescent="0.2">
      <c r="A360" s="11" t="s">
        <v>1128</v>
      </c>
      <c r="B360" s="11" t="s">
        <v>1348</v>
      </c>
    </row>
    <row r="361" spans="1:2" x14ac:dyDescent="0.2">
      <c r="A361" s="11" t="s">
        <v>1955</v>
      </c>
      <c r="B361" s="11" t="s">
        <v>1503</v>
      </c>
    </row>
    <row r="362" spans="1:2" x14ac:dyDescent="0.2">
      <c r="A362" s="11" t="s">
        <v>1956</v>
      </c>
      <c r="B362" s="11" t="s">
        <v>1503</v>
      </c>
    </row>
    <row r="363" spans="1:2" x14ac:dyDescent="0.2">
      <c r="A363" s="11" t="s">
        <v>1129</v>
      </c>
      <c r="B363" s="11" t="s">
        <v>1348</v>
      </c>
    </row>
    <row r="364" spans="1:2" x14ac:dyDescent="0.2">
      <c r="A364" s="11" t="s">
        <v>1130</v>
      </c>
      <c r="B364" s="11" t="s">
        <v>1348</v>
      </c>
    </row>
    <row r="365" spans="1:2" x14ac:dyDescent="0.2">
      <c r="A365" s="11" t="s">
        <v>1131</v>
      </c>
      <c r="B365" s="11" t="s">
        <v>1348</v>
      </c>
    </row>
    <row r="366" spans="1:2" x14ac:dyDescent="0.2">
      <c r="A366" s="11" t="s">
        <v>1952</v>
      </c>
      <c r="B366" s="11" t="s">
        <v>1348</v>
      </c>
    </row>
    <row r="367" spans="1:2" x14ac:dyDescent="0.2">
      <c r="A367" s="11" t="s">
        <v>1952</v>
      </c>
      <c r="B367" s="11" t="s">
        <v>1262</v>
      </c>
    </row>
    <row r="368" spans="1:2" x14ac:dyDescent="0.2">
      <c r="A368" s="11" t="s">
        <v>1132</v>
      </c>
      <c r="B368" s="11" t="s">
        <v>1348</v>
      </c>
    </row>
    <row r="369" spans="1:2" x14ac:dyDescent="0.2">
      <c r="A369" s="11" t="s">
        <v>1950</v>
      </c>
      <c r="B369" s="11" t="s">
        <v>1348</v>
      </c>
    </row>
    <row r="370" spans="1:2" x14ac:dyDescent="0.2">
      <c r="A370" s="11" t="s">
        <v>1951</v>
      </c>
      <c r="B370" s="11" t="s">
        <v>1348</v>
      </c>
    </row>
    <row r="371" spans="1:2" x14ac:dyDescent="0.2">
      <c r="A371" s="11" t="s">
        <v>1133</v>
      </c>
      <c r="B371" s="11" t="s">
        <v>1348</v>
      </c>
    </row>
    <row r="372" spans="1:2" x14ac:dyDescent="0.2">
      <c r="A372" s="11" t="s">
        <v>1949</v>
      </c>
      <c r="B372" s="11" t="s">
        <v>1348</v>
      </c>
    </row>
    <row r="373" spans="1:2" x14ac:dyDescent="0.2">
      <c r="A373" s="11" t="s">
        <v>1134</v>
      </c>
      <c r="B373" s="11" t="s">
        <v>1348</v>
      </c>
    </row>
    <row r="374" spans="1:2" x14ac:dyDescent="0.2">
      <c r="A374" s="11" t="s">
        <v>1948</v>
      </c>
      <c r="B374" s="11" t="s">
        <v>1348</v>
      </c>
    </row>
    <row r="375" spans="1:2" x14ac:dyDescent="0.2">
      <c r="A375" s="11" t="s">
        <v>1135</v>
      </c>
      <c r="B375" s="11" t="s">
        <v>1348</v>
      </c>
    </row>
    <row r="376" spans="1:2" x14ac:dyDescent="0.2">
      <c r="A376" s="11" t="s">
        <v>1136</v>
      </c>
      <c r="B376" s="11" t="s">
        <v>1348</v>
      </c>
    </row>
    <row r="377" spans="1:2" x14ac:dyDescent="0.2">
      <c r="A377" s="11" t="s">
        <v>1938</v>
      </c>
      <c r="B377" s="11" t="s">
        <v>1348</v>
      </c>
    </row>
    <row r="378" spans="1:2" x14ac:dyDescent="0.2">
      <c r="A378" s="11" t="s">
        <v>1942</v>
      </c>
      <c r="B378" s="11" t="s">
        <v>1348</v>
      </c>
    </row>
    <row r="379" spans="1:2" x14ac:dyDescent="0.2">
      <c r="A379" s="11" t="s">
        <v>1137</v>
      </c>
      <c r="B379" s="11" t="s">
        <v>1348</v>
      </c>
    </row>
    <row r="380" spans="1:2" x14ac:dyDescent="0.2">
      <c r="A380" s="11" t="s">
        <v>1138</v>
      </c>
      <c r="B380" s="11" t="s">
        <v>1348</v>
      </c>
    </row>
    <row r="381" spans="1:2" x14ac:dyDescent="0.2">
      <c r="A381" s="11" t="s">
        <v>1945</v>
      </c>
      <c r="B381" s="11" t="s">
        <v>1348</v>
      </c>
    </row>
    <row r="382" spans="1:2" x14ac:dyDescent="0.2">
      <c r="A382" s="11" t="s">
        <v>1139</v>
      </c>
      <c r="B382" s="11" t="s">
        <v>1348</v>
      </c>
    </row>
    <row r="383" spans="1:2" x14ac:dyDescent="0.2">
      <c r="A383" s="11" t="s">
        <v>1140</v>
      </c>
      <c r="B383" s="11" t="s">
        <v>1348</v>
      </c>
    </row>
    <row r="384" spans="1:2" x14ac:dyDescent="0.2">
      <c r="A384" s="11" t="s">
        <v>1143</v>
      </c>
      <c r="B384" s="11" t="s">
        <v>1348</v>
      </c>
    </row>
    <row r="385" spans="1:2" x14ac:dyDescent="0.2">
      <c r="A385" s="11" t="s">
        <v>1954</v>
      </c>
      <c r="B385" s="11" t="s">
        <v>1348</v>
      </c>
    </row>
    <row r="386" spans="1:2" x14ac:dyDescent="0.2">
      <c r="A386" s="11" t="s">
        <v>1149</v>
      </c>
      <c r="B386" s="11" t="s">
        <v>1348</v>
      </c>
    </row>
    <row r="387" spans="1:2" x14ac:dyDescent="0.2">
      <c r="A387" s="11" t="s">
        <v>1144</v>
      </c>
      <c r="B387" s="11" t="s">
        <v>1348</v>
      </c>
    </row>
    <row r="388" spans="1:2" x14ac:dyDescent="0.2">
      <c r="A388" s="11" t="s">
        <v>1145</v>
      </c>
      <c r="B388" s="11" t="s">
        <v>1348</v>
      </c>
    </row>
    <row r="389" spans="1:2" x14ac:dyDescent="0.2">
      <c r="A389" s="11" t="s">
        <v>1141</v>
      </c>
      <c r="B389" s="11" t="s">
        <v>1348</v>
      </c>
    </row>
    <row r="390" spans="1:2" x14ac:dyDescent="0.2">
      <c r="A390" s="11" t="s">
        <v>1142</v>
      </c>
      <c r="B390" s="11" t="s">
        <v>1348</v>
      </c>
    </row>
    <row r="391" spans="1:2" x14ac:dyDescent="0.2">
      <c r="A391" s="11" t="s">
        <v>1146</v>
      </c>
      <c r="B391" s="11" t="s">
        <v>1348</v>
      </c>
    </row>
    <row r="392" spans="1:2" x14ac:dyDescent="0.2">
      <c r="A392" s="11" t="s">
        <v>1147</v>
      </c>
      <c r="B392" s="11" t="s">
        <v>1348</v>
      </c>
    </row>
    <row r="393" spans="1:2" x14ac:dyDescent="0.2">
      <c r="A393" s="11" t="s">
        <v>1148</v>
      </c>
      <c r="B393" s="11" t="s">
        <v>1348</v>
      </c>
    </row>
    <row r="394" spans="1:2" x14ac:dyDescent="0.2">
      <c r="A394" s="11" t="s">
        <v>1150</v>
      </c>
      <c r="B394" s="11" t="s">
        <v>1348</v>
      </c>
    </row>
    <row r="395" spans="1:2" x14ac:dyDescent="0.2">
      <c r="A395" s="11" t="s">
        <v>1151</v>
      </c>
      <c r="B395" s="11" t="s">
        <v>1348</v>
      </c>
    </row>
    <row r="396" spans="1:2" x14ac:dyDescent="0.2">
      <c r="A396" s="11" t="s">
        <v>1939</v>
      </c>
      <c r="B396" s="11" t="s">
        <v>1348</v>
      </c>
    </row>
    <row r="397" spans="1:2" x14ac:dyDescent="0.2">
      <c r="A397" s="11" t="s">
        <v>1152</v>
      </c>
      <c r="B397" s="11" t="s">
        <v>1348</v>
      </c>
    </row>
    <row r="398" spans="1:2" x14ac:dyDescent="0.2">
      <c r="A398" s="11" t="s">
        <v>1154</v>
      </c>
      <c r="B398" s="11" t="s">
        <v>1348</v>
      </c>
    </row>
    <row r="399" spans="1:2" x14ac:dyDescent="0.2">
      <c r="A399" s="11" t="s">
        <v>1155</v>
      </c>
      <c r="B399" s="11" t="s">
        <v>1348</v>
      </c>
    </row>
    <row r="400" spans="1:2" x14ac:dyDescent="0.2">
      <c r="A400" s="11" t="s">
        <v>1156</v>
      </c>
      <c r="B400" s="11" t="s">
        <v>1348</v>
      </c>
    </row>
    <row r="401" spans="1:2" x14ac:dyDescent="0.2">
      <c r="A401" s="11" t="s">
        <v>1153</v>
      </c>
      <c r="B401" s="11" t="s">
        <v>1348</v>
      </c>
    </row>
    <row r="402" spans="1:2" x14ac:dyDescent="0.2">
      <c r="A402" s="11" t="s">
        <v>1953</v>
      </c>
      <c r="B402" s="11" t="s">
        <v>1348</v>
      </c>
    </row>
    <row r="403" spans="1:2" x14ac:dyDescent="0.2">
      <c r="A403" s="11" t="s">
        <v>1941</v>
      </c>
      <c r="B403" s="11" t="s">
        <v>1348</v>
      </c>
    </row>
    <row r="404" spans="1:2" x14ac:dyDescent="0.2">
      <c r="A404" s="11" t="s">
        <v>1157</v>
      </c>
      <c r="B404" s="11" t="s">
        <v>1348</v>
      </c>
    </row>
    <row r="405" spans="1:2" x14ac:dyDescent="0.2">
      <c r="A405" s="11" t="s">
        <v>1158</v>
      </c>
      <c r="B405" s="11" t="s">
        <v>1348</v>
      </c>
    </row>
    <row r="406" spans="1:2" x14ac:dyDescent="0.2">
      <c r="A406" s="11" t="s">
        <v>1160</v>
      </c>
      <c r="B406" s="11" t="s">
        <v>1348</v>
      </c>
    </row>
    <row r="407" spans="1:2" x14ac:dyDescent="0.2">
      <c r="A407" s="11" t="s">
        <v>1159</v>
      </c>
      <c r="B407" s="11" t="s">
        <v>1348</v>
      </c>
    </row>
    <row r="408" spans="1:2" x14ac:dyDescent="0.2">
      <c r="A408" s="11" t="s">
        <v>1162</v>
      </c>
      <c r="B408" s="11" t="s">
        <v>1348</v>
      </c>
    </row>
    <row r="409" spans="1:2" x14ac:dyDescent="0.2">
      <c r="A409" s="11" t="s">
        <v>1161</v>
      </c>
      <c r="B409" s="11" t="s">
        <v>1348</v>
      </c>
    </row>
    <row r="410" spans="1:2" x14ac:dyDescent="0.2">
      <c r="A410" s="11" t="s">
        <v>1943</v>
      </c>
      <c r="B410" s="11" t="s">
        <v>1348</v>
      </c>
    </row>
    <row r="411" spans="1:2" x14ac:dyDescent="0.2">
      <c r="A411" s="11" t="s">
        <v>1163</v>
      </c>
      <c r="B411" s="11" t="s">
        <v>1348</v>
      </c>
    </row>
    <row r="412" spans="1:2" x14ac:dyDescent="0.2">
      <c r="A412" s="11" t="s">
        <v>1163</v>
      </c>
      <c r="B412" s="11" t="s">
        <v>1957</v>
      </c>
    </row>
    <row r="413" spans="1:2" x14ac:dyDescent="0.2">
      <c r="A413" s="11" t="s">
        <v>1165</v>
      </c>
      <c r="B413" s="11" t="s">
        <v>1348</v>
      </c>
    </row>
    <row r="414" spans="1:2" x14ac:dyDescent="0.2">
      <c r="A414" s="11" t="s">
        <v>1164</v>
      </c>
      <c r="B414" s="11" t="s">
        <v>1348</v>
      </c>
    </row>
    <row r="415" spans="1:2" x14ac:dyDescent="0.2">
      <c r="A415" s="11" t="s">
        <v>1944</v>
      </c>
      <c r="B415" s="11" t="s">
        <v>1348</v>
      </c>
    </row>
    <row r="416" spans="1:2" x14ac:dyDescent="0.2">
      <c r="A416" s="11" t="s">
        <v>1166</v>
      </c>
      <c r="B416" s="11" t="s">
        <v>1348</v>
      </c>
    </row>
    <row r="417" spans="1:2" x14ac:dyDescent="0.2">
      <c r="A417" s="11" t="s">
        <v>1946</v>
      </c>
      <c r="B417" s="11" t="s">
        <v>1348</v>
      </c>
    </row>
    <row r="418" spans="1:2" x14ac:dyDescent="0.2">
      <c r="A418" s="11" t="s">
        <v>1167</v>
      </c>
      <c r="B418" s="11" t="s">
        <v>1348</v>
      </c>
    </row>
    <row r="419" spans="1:2" x14ac:dyDescent="0.2">
      <c r="A419" s="11" t="s">
        <v>1947</v>
      </c>
      <c r="B419" s="11" t="s">
        <v>1348</v>
      </c>
    </row>
    <row r="421" spans="1:2" s="46" customFormat="1" x14ac:dyDescent="0.2">
      <c r="A421" s="54" t="s">
        <v>1168</v>
      </c>
      <c r="B421" s="54"/>
    </row>
    <row r="422" spans="1:2" x14ac:dyDescent="0.2">
      <c r="A422" s="9" t="s">
        <v>2161</v>
      </c>
      <c r="B422" s="9" t="s">
        <v>1257</v>
      </c>
    </row>
    <row r="423" spans="1:2" x14ac:dyDescent="0.2">
      <c r="A423" s="11" t="s">
        <v>1996</v>
      </c>
      <c r="B423" s="11" t="s">
        <v>1348</v>
      </c>
    </row>
    <row r="424" spans="1:2" x14ac:dyDescent="0.2">
      <c r="A424" s="11" t="s">
        <v>1169</v>
      </c>
      <c r="B424" s="11" t="s">
        <v>1348</v>
      </c>
    </row>
    <row r="425" spans="1:2" x14ac:dyDescent="0.2">
      <c r="A425" s="11" t="s">
        <v>1170</v>
      </c>
      <c r="B425" s="11" t="s">
        <v>1348</v>
      </c>
    </row>
    <row r="426" spans="1:2" x14ac:dyDescent="0.2">
      <c r="A426" s="11" t="s">
        <v>1171</v>
      </c>
      <c r="B426" s="11" t="s">
        <v>1348</v>
      </c>
    </row>
    <row r="427" spans="1:2" x14ac:dyDescent="0.2">
      <c r="A427" s="11" t="s">
        <v>1172</v>
      </c>
      <c r="B427" s="11" t="s">
        <v>1348</v>
      </c>
    </row>
    <row r="428" spans="1:2" x14ac:dyDescent="0.2">
      <c r="A428" s="11" t="s">
        <v>1173</v>
      </c>
      <c r="B428" s="11" t="s">
        <v>1348</v>
      </c>
    </row>
    <row r="429" spans="1:2" x14ac:dyDescent="0.2">
      <c r="A429" s="11" t="s">
        <v>1977</v>
      </c>
      <c r="B429" s="11" t="s">
        <v>1348</v>
      </c>
    </row>
    <row r="430" spans="1:2" x14ac:dyDescent="0.2">
      <c r="A430" s="11" t="s">
        <v>1965</v>
      </c>
      <c r="B430" s="11" t="s">
        <v>1348</v>
      </c>
    </row>
    <row r="431" spans="1:2" x14ac:dyDescent="0.2">
      <c r="A431" s="11" t="s">
        <v>1174</v>
      </c>
      <c r="B431" s="11" t="s">
        <v>1348</v>
      </c>
    </row>
    <row r="432" spans="1:2" x14ac:dyDescent="0.2">
      <c r="A432" s="11" t="s">
        <v>1175</v>
      </c>
      <c r="B432" s="11" t="s">
        <v>1348</v>
      </c>
    </row>
    <row r="433" spans="1:2" x14ac:dyDescent="0.2">
      <c r="A433" s="11" t="s">
        <v>1176</v>
      </c>
      <c r="B433" s="11" t="s">
        <v>1348</v>
      </c>
    </row>
    <row r="434" spans="1:2" x14ac:dyDescent="0.2">
      <c r="A434" s="11" t="s">
        <v>1973</v>
      </c>
      <c r="B434" s="11" t="s">
        <v>1348</v>
      </c>
    </row>
    <row r="435" spans="1:2" x14ac:dyDescent="0.2">
      <c r="A435" s="11" t="s">
        <v>1177</v>
      </c>
      <c r="B435" s="11" t="s">
        <v>1348</v>
      </c>
    </row>
    <row r="436" spans="1:2" x14ac:dyDescent="0.2">
      <c r="A436" s="11" t="s">
        <v>1178</v>
      </c>
      <c r="B436" s="11" t="s">
        <v>1348</v>
      </c>
    </row>
    <row r="437" spans="1:2" x14ac:dyDescent="0.2">
      <c r="A437" s="11" t="s">
        <v>1179</v>
      </c>
      <c r="B437" s="11" t="s">
        <v>1348</v>
      </c>
    </row>
    <row r="438" spans="1:2" x14ac:dyDescent="0.2">
      <c r="A438" s="11" t="s">
        <v>1180</v>
      </c>
      <c r="B438" s="11" t="s">
        <v>1348</v>
      </c>
    </row>
    <row r="439" spans="1:2" x14ac:dyDescent="0.2">
      <c r="A439" s="11" t="s">
        <v>1181</v>
      </c>
      <c r="B439" s="11" t="s">
        <v>1348</v>
      </c>
    </row>
    <row r="440" spans="1:2" x14ac:dyDescent="0.2">
      <c r="A440" s="11" t="s">
        <v>1182</v>
      </c>
      <c r="B440" s="11" t="s">
        <v>1348</v>
      </c>
    </row>
    <row r="441" spans="1:2" x14ac:dyDescent="0.2">
      <c r="A441" s="11" t="s">
        <v>1183</v>
      </c>
      <c r="B441" s="11" t="s">
        <v>1348</v>
      </c>
    </row>
    <row r="442" spans="1:2" x14ac:dyDescent="0.2">
      <c r="A442" s="11" t="s">
        <v>1184</v>
      </c>
      <c r="B442" s="11" t="s">
        <v>1348</v>
      </c>
    </row>
    <row r="443" spans="1:2" x14ac:dyDescent="0.2">
      <c r="A443" s="11" t="s">
        <v>1978</v>
      </c>
      <c r="B443" s="11" t="s">
        <v>1348</v>
      </c>
    </row>
    <row r="444" spans="1:2" x14ac:dyDescent="0.2">
      <c r="A444" s="11" t="s">
        <v>1185</v>
      </c>
      <c r="B444" s="11" t="s">
        <v>1348</v>
      </c>
    </row>
    <row r="445" spans="1:2" x14ac:dyDescent="0.2">
      <c r="A445" s="11" t="s">
        <v>1186</v>
      </c>
      <c r="B445" s="11" t="s">
        <v>1348</v>
      </c>
    </row>
    <row r="446" spans="1:2" x14ac:dyDescent="0.2">
      <c r="A446" s="11" t="s">
        <v>1974</v>
      </c>
      <c r="B446" s="11" t="s">
        <v>1348</v>
      </c>
    </row>
    <row r="447" spans="1:2" x14ac:dyDescent="0.2">
      <c r="A447" s="11" t="s">
        <v>1187</v>
      </c>
      <c r="B447" s="11" t="s">
        <v>1348</v>
      </c>
    </row>
    <row r="448" spans="1:2" x14ac:dyDescent="0.2">
      <c r="A448" s="11" t="s">
        <v>1188</v>
      </c>
      <c r="B448" s="11" t="s">
        <v>1348</v>
      </c>
    </row>
    <row r="449" spans="1:2" x14ac:dyDescent="0.2">
      <c r="A449" s="11" t="s">
        <v>1976</v>
      </c>
      <c r="B449" s="11" t="s">
        <v>1348</v>
      </c>
    </row>
    <row r="450" spans="1:2" x14ac:dyDescent="0.2">
      <c r="A450" s="11" t="s">
        <v>1189</v>
      </c>
      <c r="B450" s="11" t="s">
        <v>1348</v>
      </c>
    </row>
    <row r="451" spans="1:2" x14ac:dyDescent="0.2">
      <c r="A451" s="11" t="s">
        <v>1190</v>
      </c>
      <c r="B451" s="11" t="s">
        <v>1348</v>
      </c>
    </row>
    <row r="452" spans="1:2" x14ac:dyDescent="0.2">
      <c r="A452" s="11" t="s">
        <v>1968</v>
      </c>
      <c r="B452" s="11" t="s">
        <v>1348</v>
      </c>
    </row>
    <row r="453" spans="1:2" x14ac:dyDescent="0.2">
      <c r="A453" s="11" t="s">
        <v>1191</v>
      </c>
      <c r="B453" s="11" t="s">
        <v>1348</v>
      </c>
    </row>
    <row r="454" spans="1:2" x14ac:dyDescent="0.2">
      <c r="A454" s="11" t="s">
        <v>1192</v>
      </c>
      <c r="B454" s="11" t="s">
        <v>1348</v>
      </c>
    </row>
    <row r="455" spans="1:2" x14ac:dyDescent="0.2">
      <c r="A455" s="11" t="s">
        <v>1193</v>
      </c>
      <c r="B455" s="11" t="s">
        <v>1348</v>
      </c>
    </row>
    <row r="456" spans="1:2" x14ac:dyDescent="0.2">
      <c r="A456" s="11" t="s">
        <v>1194</v>
      </c>
      <c r="B456" s="11" t="s">
        <v>1348</v>
      </c>
    </row>
    <row r="457" spans="1:2" x14ac:dyDescent="0.2">
      <c r="A457" s="11" t="s">
        <v>1195</v>
      </c>
      <c r="B457" s="11" t="s">
        <v>1348</v>
      </c>
    </row>
    <row r="458" spans="1:2" x14ac:dyDescent="0.2">
      <c r="A458" s="11" t="s">
        <v>1964</v>
      </c>
      <c r="B458" s="11" t="s">
        <v>1348</v>
      </c>
    </row>
    <row r="459" spans="1:2" x14ac:dyDescent="0.2">
      <c r="A459" s="11" t="s">
        <v>1196</v>
      </c>
      <c r="B459" s="11" t="s">
        <v>1348</v>
      </c>
    </row>
    <row r="460" spans="1:2" x14ac:dyDescent="0.2">
      <c r="A460" s="11" t="s">
        <v>1975</v>
      </c>
      <c r="B460" s="11" t="s">
        <v>1348</v>
      </c>
    </row>
    <row r="461" spans="1:2" x14ac:dyDescent="0.2">
      <c r="A461" s="11" t="s">
        <v>1972</v>
      </c>
      <c r="B461" s="11" t="s">
        <v>1348</v>
      </c>
    </row>
    <row r="462" spans="1:2" x14ac:dyDescent="0.2">
      <c r="A462" s="11" t="s">
        <v>1963</v>
      </c>
      <c r="B462" s="11" t="s">
        <v>1348</v>
      </c>
    </row>
    <row r="463" spans="1:2" x14ac:dyDescent="0.2">
      <c r="A463" s="11" t="s">
        <v>1197</v>
      </c>
      <c r="B463" s="11" t="s">
        <v>1348</v>
      </c>
    </row>
    <row r="464" spans="1:2" x14ac:dyDescent="0.2">
      <c r="A464" s="11" t="s">
        <v>1198</v>
      </c>
      <c r="B464" s="11" t="s">
        <v>1348</v>
      </c>
    </row>
    <row r="465" spans="1:2" x14ac:dyDescent="0.2">
      <c r="A465" s="11" t="s">
        <v>1199</v>
      </c>
      <c r="B465" s="11" t="s">
        <v>1348</v>
      </c>
    </row>
    <row r="466" spans="1:2" x14ac:dyDescent="0.2">
      <c r="A466" s="11" t="s">
        <v>1979</v>
      </c>
      <c r="B466" s="11" t="s">
        <v>1348</v>
      </c>
    </row>
    <row r="467" spans="1:2" x14ac:dyDescent="0.2">
      <c r="A467" s="11" t="s">
        <v>1201</v>
      </c>
      <c r="B467" s="11" t="s">
        <v>1348</v>
      </c>
    </row>
    <row r="468" spans="1:2" x14ac:dyDescent="0.2">
      <c r="A468" s="11" t="s">
        <v>1200</v>
      </c>
      <c r="B468" s="11" t="s">
        <v>1348</v>
      </c>
    </row>
    <row r="469" spans="1:2" x14ac:dyDescent="0.2">
      <c r="A469" s="11" t="s">
        <v>1202</v>
      </c>
      <c r="B469" s="11" t="s">
        <v>1348</v>
      </c>
    </row>
    <row r="470" spans="1:2" x14ac:dyDescent="0.2">
      <c r="A470" s="11" t="s">
        <v>1203</v>
      </c>
      <c r="B470" s="11" t="s">
        <v>1348</v>
      </c>
    </row>
    <row r="471" spans="1:2" x14ac:dyDescent="0.2">
      <c r="A471" s="11" t="s">
        <v>1204</v>
      </c>
      <c r="B471" s="11" t="s">
        <v>1348</v>
      </c>
    </row>
    <row r="472" spans="1:2" x14ac:dyDescent="0.2">
      <c r="A472" s="11" t="s">
        <v>1980</v>
      </c>
      <c r="B472" s="11" t="s">
        <v>1348</v>
      </c>
    </row>
    <row r="473" spans="1:2" x14ac:dyDescent="0.2">
      <c r="A473" s="11" t="s">
        <v>1981</v>
      </c>
      <c r="B473" s="11" t="s">
        <v>1348</v>
      </c>
    </row>
    <row r="474" spans="1:2" x14ac:dyDescent="0.2">
      <c r="A474" s="11" t="s">
        <v>1205</v>
      </c>
      <c r="B474" s="11" t="s">
        <v>1348</v>
      </c>
    </row>
    <row r="475" spans="1:2" x14ac:dyDescent="0.2">
      <c r="A475" s="11" t="s">
        <v>1206</v>
      </c>
      <c r="B475" s="11" t="s">
        <v>1348</v>
      </c>
    </row>
    <row r="476" spans="1:2" x14ac:dyDescent="0.2">
      <c r="A476" s="11" t="s">
        <v>1207</v>
      </c>
      <c r="B476" s="11" t="s">
        <v>1348</v>
      </c>
    </row>
    <row r="477" spans="1:2" x14ac:dyDescent="0.2">
      <c r="A477" s="11" t="s">
        <v>1208</v>
      </c>
      <c r="B477" s="11" t="s">
        <v>1348</v>
      </c>
    </row>
    <row r="478" spans="1:2" x14ac:dyDescent="0.2">
      <c r="A478" s="11" t="s">
        <v>1966</v>
      </c>
      <c r="B478" s="11" t="s">
        <v>1348</v>
      </c>
    </row>
    <row r="479" spans="1:2" x14ac:dyDescent="0.2">
      <c r="A479" s="11" t="s">
        <v>1982</v>
      </c>
      <c r="B479" s="11" t="s">
        <v>1348</v>
      </c>
    </row>
    <row r="480" spans="1:2" x14ac:dyDescent="0.2">
      <c r="A480" s="11" t="s">
        <v>1983</v>
      </c>
      <c r="B480" s="11" t="s">
        <v>1348</v>
      </c>
    </row>
    <row r="481" spans="1:2" x14ac:dyDescent="0.2">
      <c r="A481" s="11" t="s">
        <v>1209</v>
      </c>
      <c r="B481" s="11" t="s">
        <v>1348</v>
      </c>
    </row>
    <row r="482" spans="1:2" x14ac:dyDescent="0.2">
      <c r="A482" s="11" t="s">
        <v>1210</v>
      </c>
      <c r="B482" s="11" t="s">
        <v>1348</v>
      </c>
    </row>
    <row r="483" spans="1:2" x14ac:dyDescent="0.2">
      <c r="A483" s="11" t="s">
        <v>1211</v>
      </c>
      <c r="B483" s="11" t="s">
        <v>1348</v>
      </c>
    </row>
    <row r="484" spans="1:2" x14ac:dyDescent="0.2">
      <c r="A484" s="11" t="s">
        <v>1967</v>
      </c>
      <c r="B484" s="11" t="s">
        <v>1348</v>
      </c>
    </row>
    <row r="485" spans="1:2" x14ac:dyDescent="0.2">
      <c r="A485" s="11" t="s">
        <v>1212</v>
      </c>
      <c r="B485" s="11" t="s">
        <v>1348</v>
      </c>
    </row>
    <row r="486" spans="1:2" x14ac:dyDescent="0.2">
      <c r="A486" s="11" t="s">
        <v>1213</v>
      </c>
      <c r="B486" s="11" t="s">
        <v>1348</v>
      </c>
    </row>
    <row r="487" spans="1:2" x14ac:dyDescent="0.2">
      <c r="A487" s="11" t="s">
        <v>1214</v>
      </c>
      <c r="B487" s="11" t="s">
        <v>1348</v>
      </c>
    </row>
    <row r="488" spans="1:2" x14ac:dyDescent="0.2">
      <c r="A488" s="11" t="s">
        <v>1215</v>
      </c>
      <c r="B488" s="11" t="s">
        <v>1348</v>
      </c>
    </row>
    <row r="489" spans="1:2" x14ac:dyDescent="0.2">
      <c r="A489" s="11" t="s">
        <v>1216</v>
      </c>
      <c r="B489" s="11" t="s">
        <v>1348</v>
      </c>
    </row>
    <row r="490" spans="1:2" x14ac:dyDescent="0.2">
      <c r="A490" s="11" t="s">
        <v>1969</v>
      </c>
      <c r="B490" s="11" t="s">
        <v>1348</v>
      </c>
    </row>
    <row r="491" spans="1:2" x14ac:dyDescent="0.2">
      <c r="A491" s="11" t="s">
        <v>1959</v>
      </c>
      <c r="B491" s="11" t="s">
        <v>1348</v>
      </c>
    </row>
    <row r="492" spans="1:2" x14ac:dyDescent="0.2">
      <c r="A492" s="11" t="s">
        <v>1984</v>
      </c>
      <c r="B492" s="11" t="s">
        <v>1348</v>
      </c>
    </row>
    <row r="493" spans="1:2" x14ac:dyDescent="0.2">
      <c r="A493" s="11" t="s">
        <v>1960</v>
      </c>
      <c r="B493" s="11" t="s">
        <v>1348</v>
      </c>
    </row>
    <row r="494" spans="1:2" x14ac:dyDescent="0.2">
      <c r="A494" s="11" t="s">
        <v>1985</v>
      </c>
      <c r="B494" s="11" t="s">
        <v>1348</v>
      </c>
    </row>
    <row r="495" spans="1:2" x14ac:dyDescent="0.2">
      <c r="A495" s="11" t="s">
        <v>1961</v>
      </c>
      <c r="B495" s="11" t="s">
        <v>1348</v>
      </c>
    </row>
    <row r="496" spans="1:2" x14ac:dyDescent="0.2">
      <c r="A496" s="11" t="s">
        <v>1962</v>
      </c>
      <c r="B496" s="11" t="s">
        <v>1348</v>
      </c>
    </row>
    <row r="497" spans="1:2" x14ac:dyDescent="0.2">
      <c r="A497" s="11" t="s">
        <v>1217</v>
      </c>
      <c r="B497" s="11" t="s">
        <v>1348</v>
      </c>
    </row>
    <row r="498" spans="1:2" x14ac:dyDescent="0.2">
      <c r="A498" s="11" t="s">
        <v>1218</v>
      </c>
      <c r="B498" s="11" t="s">
        <v>1348</v>
      </c>
    </row>
    <row r="499" spans="1:2" x14ac:dyDescent="0.2">
      <c r="A499" s="11" t="s">
        <v>1219</v>
      </c>
      <c r="B499" s="11" t="s">
        <v>1348</v>
      </c>
    </row>
    <row r="500" spans="1:2" x14ac:dyDescent="0.2">
      <c r="A500" s="11" t="s">
        <v>1970</v>
      </c>
      <c r="B500" s="11" t="s">
        <v>1348</v>
      </c>
    </row>
    <row r="501" spans="1:2" x14ac:dyDescent="0.2">
      <c r="A501" s="11" t="s">
        <v>1971</v>
      </c>
      <c r="B501" s="11" t="s">
        <v>1348</v>
      </c>
    </row>
    <row r="505" spans="1:2" x14ac:dyDescent="0.2">
      <c r="A505" s="53" t="s">
        <v>613</v>
      </c>
      <c r="B505" s="53"/>
    </row>
    <row r="506" spans="1:2" x14ac:dyDescent="0.2">
      <c r="A506" s="9" t="s">
        <v>2152</v>
      </c>
      <c r="B506" s="9" t="s">
        <v>1257</v>
      </c>
    </row>
    <row r="507" spans="1:2" x14ac:dyDescent="0.2">
      <c r="A507" s="11" t="s">
        <v>1682</v>
      </c>
      <c r="B507" s="11" t="s">
        <v>1348</v>
      </c>
    </row>
    <row r="508" spans="1:2" x14ac:dyDescent="0.2">
      <c r="A508" s="11" t="s">
        <v>615</v>
      </c>
      <c r="B508" s="11" t="s">
        <v>1348</v>
      </c>
    </row>
    <row r="509" spans="1:2" x14ac:dyDescent="0.2">
      <c r="A509" s="11" t="s">
        <v>1693</v>
      </c>
      <c r="B509" s="11" t="s">
        <v>1348</v>
      </c>
    </row>
    <row r="510" spans="1:2" x14ac:dyDescent="0.2">
      <c r="A510" s="11" t="s">
        <v>616</v>
      </c>
      <c r="B510" s="11" t="s">
        <v>1348</v>
      </c>
    </row>
    <row r="511" spans="1:2" x14ac:dyDescent="0.2">
      <c r="A511" s="11" t="s">
        <v>1696</v>
      </c>
      <c r="B511" s="11" t="s">
        <v>1348</v>
      </c>
    </row>
    <row r="512" spans="1:2" x14ac:dyDescent="0.2">
      <c r="A512" s="11" t="s">
        <v>618</v>
      </c>
      <c r="B512" s="11" t="s">
        <v>1348</v>
      </c>
    </row>
    <row r="513" spans="1:2" x14ac:dyDescent="0.2">
      <c r="A513" s="11" t="s">
        <v>619</v>
      </c>
      <c r="B513" s="11" t="s">
        <v>1348</v>
      </c>
    </row>
    <row r="514" spans="1:2" x14ac:dyDescent="0.2">
      <c r="A514" s="11" t="s">
        <v>1695</v>
      </c>
      <c r="B514" s="11" t="s">
        <v>1348</v>
      </c>
    </row>
    <row r="515" spans="1:2" x14ac:dyDescent="0.2">
      <c r="A515" s="11" t="s">
        <v>621</v>
      </c>
      <c r="B515" s="11" t="s">
        <v>1348</v>
      </c>
    </row>
    <row r="516" spans="1:2" x14ac:dyDescent="0.2">
      <c r="A516" s="11" t="s">
        <v>1686</v>
      </c>
      <c r="B516" s="11" t="s">
        <v>1348</v>
      </c>
    </row>
    <row r="517" spans="1:2" x14ac:dyDescent="0.2">
      <c r="A517" s="11" t="s">
        <v>1687</v>
      </c>
      <c r="B517" s="11" t="s">
        <v>1348</v>
      </c>
    </row>
    <row r="518" spans="1:2" x14ac:dyDescent="0.2">
      <c r="A518" s="11" t="s">
        <v>623</v>
      </c>
      <c r="B518" s="11" t="s">
        <v>1348</v>
      </c>
    </row>
    <row r="519" spans="1:2" x14ac:dyDescent="0.2">
      <c r="A519" s="11" t="s">
        <v>1681</v>
      </c>
      <c r="B519" s="11" t="s">
        <v>1348</v>
      </c>
    </row>
    <row r="520" spans="1:2" x14ac:dyDescent="0.2">
      <c r="A520" s="11" t="s">
        <v>1690</v>
      </c>
      <c r="B520" s="11" t="s">
        <v>1348</v>
      </c>
    </row>
    <row r="521" spans="1:2" x14ac:dyDescent="0.2">
      <c r="A521" s="11" t="s">
        <v>1689</v>
      </c>
      <c r="B521" s="11" t="s">
        <v>1348</v>
      </c>
    </row>
    <row r="522" spans="1:2" x14ac:dyDescent="0.2">
      <c r="A522" s="4"/>
      <c r="B522" s="4"/>
    </row>
    <row r="523" spans="1:2" x14ac:dyDescent="0.2">
      <c r="A523" s="9" t="s">
        <v>2153</v>
      </c>
      <c r="B523" s="9" t="s">
        <v>1257</v>
      </c>
    </row>
    <row r="524" spans="1:2" x14ac:dyDescent="0.2">
      <c r="A524" s="11" t="s">
        <v>614</v>
      </c>
      <c r="B524" s="11" t="s">
        <v>1348</v>
      </c>
    </row>
    <row r="525" spans="1:2" x14ac:dyDescent="0.2">
      <c r="A525" s="11" t="s">
        <v>1677</v>
      </c>
      <c r="B525" s="11" t="s">
        <v>1262</v>
      </c>
    </row>
    <row r="526" spans="1:2" x14ac:dyDescent="0.2">
      <c r="A526" s="11" t="s">
        <v>1691</v>
      </c>
      <c r="B526" s="11" t="s">
        <v>1348</v>
      </c>
    </row>
    <row r="527" spans="1:2" x14ac:dyDescent="0.2">
      <c r="A527" s="11" t="s">
        <v>1692</v>
      </c>
      <c r="B527" s="11" t="s">
        <v>1348</v>
      </c>
    </row>
    <row r="528" spans="1:2" x14ac:dyDescent="0.2">
      <c r="A528" s="11" t="s">
        <v>1684</v>
      </c>
      <c r="B528" s="11" t="s">
        <v>1262</v>
      </c>
    </row>
    <row r="529" spans="1:2" x14ac:dyDescent="0.2">
      <c r="A529" s="11" t="s">
        <v>1680</v>
      </c>
      <c r="B529" s="11" t="s">
        <v>1348</v>
      </c>
    </row>
    <row r="530" spans="1:2" x14ac:dyDescent="0.2">
      <c r="A530" s="11" t="s">
        <v>1688</v>
      </c>
      <c r="B530" s="11" t="s">
        <v>1348</v>
      </c>
    </row>
    <row r="531" spans="1:2" x14ac:dyDescent="0.2">
      <c r="A531" s="11" t="s">
        <v>617</v>
      </c>
      <c r="B531" s="11" t="s">
        <v>1348</v>
      </c>
    </row>
    <row r="532" spans="1:2" x14ac:dyDescent="0.2">
      <c r="A532" s="11" t="s">
        <v>1679</v>
      </c>
      <c r="B532" s="11" t="s">
        <v>1262</v>
      </c>
    </row>
    <row r="533" spans="1:2" x14ac:dyDescent="0.2">
      <c r="A533" s="11" t="s">
        <v>1694</v>
      </c>
      <c r="B533" s="11" t="s">
        <v>1348</v>
      </c>
    </row>
    <row r="534" spans="1:2" x14ac:dyDescent="0.2">
      <c r="A534" s="11" t="s">
        <v>1678</v>
      </c>
      <c r="B534" s="11" t="s">
        <v>1262</v>
      </c>
    </row>
    <row r="535" spans="1:2" x14ac:dyDescent="0.2">
      <c r="A535" s="11" t="s">
        <v>622</v>
      </c>
      <c r="B535" s="11" t="s">
        <v>1348</v>
      </c>
    </row>
    <row r="536" spans="1:2" x14ac:dyDescent="0.2">
      <c r="A536" s="11" t="s">
        <v>1685</v>
      </c>
      <c r="B536" s="11" t="s">
        <v>1348</v>
      </c>
    </row>
    <row r="537" spans="1:2" x14ac:dyDescent="0.2">
      <c r="A537" s="11" t="s">
        <v>1683</v>
      </c>
      <c r="B537" s="11" t="s">
        <v>1348</v>
      </c>
    </row>
    <row r="538" spans="1:2" x14ac:dyDescent="0.2">
      <c r="A538" s="11" t="s">
        <v>624</v>
      </c>
      <c r="B538" s="11" t="s">
        <v>1348</v>
      </c>
    </row>
    <row r="540" spans="1:2" x14ac:dyDescent="0.2">
      <c r="A540" s="9" t="s">
        <v>2154</v>
      </c>
      <c r="B540" s="9" t="s">
        <v>1257</v>
      </c>
    </row>
    <row r="541" spans="1:2" x14ac:dyDescent="0.2">
      <c r="A541" s="11" t="s">
        <v>620</v>
      </c>
      <c r="B541" s="11" t="s">
        <v>1348</v>
      </c>
    </row>
    <row r="542" spans="1:2" x14ac:dyDescent="0.2">
      <c r="A542" s="32"/>
      <c r="B542" s="32"/>
    </row>
    <row r="543" spans="1:2" x14ac:dyDescent="0.2">
      <c r="A543" s="53" t="s">
        <v>712</v>
      </c>
      <c r="B543" s="53"/>
    </row>
    <row r="544" spans="1:2" x14ac:dyDescent="0.2">
      <c r="A544" s="9" t="s">
        <v>712</v>
      </c>
      <c r="B544" s="43" t="s">
        <v>1257</v>
      </c>
    </row>
    <row r="545" spans="1:2" x14ac:dyDescent="0.2">
      <c r="A545" s="11" t="s">
        <v>713</v>
      </c>
      <c r="B545" s="42" t="s">
        <v>1348</v>
      </c>
    </row>
    <row r="546" spans="1:2" x14ac:dyDescent="0.2">
      <c r="A546" s="11" t="s">
        <v>714</v>
      </c>
      <c r="B546" s="42" t="s">
        <v>1348</v>
      </c>
    </row>
    <row r="547" spans="1:2" x14ac:dyDescent="0.2">
      <c r="A547" s="11" t="s">
        <v>715</v>
      </c>
      <c r="B547" s="42" t="s">
        <v>1348</v>
      </c>
    </row>
    <row r="548" spans="1:2" x14ac:dyDescent="0.2">
      <c r="A548" s="11" t="s">
        <v>716</v>
      </c>
      <c r="B548" s="42" t="s">
        <v>1348</v>
      </c>
    </row>
    <row r="549" spans="1:2" x14ac:dyDescent="0.2">
      <c r="A549" s="11" t="s">
        <v>717</v>
      </c>
      <c r="B549" s="42" t="s">
        <v>1348</v>
      </c>
    </row>
    <row r="550" spans="1:2" x14ac:dyDescent="0.2">
      <c r="A550" s="11" t="s">
        <v>718</v>
      </c>
      <c r="B550" s="42" t="s">
        <v>1348</v>
      </c>
    </row>
    <row r="551" spans="1:2" x14ac:dyDescent="0.2">
      <c r="A551" s="11" t="s">
        <v>719</v>
      </c>
      <c r="B551" s="42" t="s">
        <v>1348</v>
      </c>
    </row>
    <row r="552" spans="1:2" x14ac:dyDescent="0.2">
      <c r="A552" s="11" t="s">
        <v>720</v>
      </c>
      <c r="B552" s="42" t="s">
        <v>1348</v>
      </c>
    </row>
    <row r="553" spans="1:2" x14ac:dyDescent="0.2">
      <c r="A553" s="11" t="s">
        <v>1860</v>
      </c>
      <c r="B553" s="42" t="s">
        <v>1348</v>
      </c>
    </row>
    <row r="554" spans="1:2" x14ac:dyDescent="0.2">
      <c r="A554" s="11" t="s">
        <v>721</v>
      </c>
      <c r="B554" s="42" t="s">
        <v>1348</v>
      </c>
    </row>
    <row r="555" spans="1:2" x14ac:dyDescent="0.2">
      <c r="A555" s="11" t="s">
        <v>722</v>
      </c>
      <c r="B555" s="42" t="s">
        <v>1348</v>
      </c>
    </row>
    <row r="556" spans="1:2" x14ac:dyDescent="0.2">
      <c r="A556" s="11" t="s">
        <v>723</v>
      </c>
      <c r="B556" s="42" t="s">
        <v>1348</v>
      </c>
    </row>
    <row r="557" spans="1:2" x14ac:dyDescent="0.2">
      <c r="A557" s="11" t="s">
        <v>724</v>
      </c>
      <c r="B557" s="42" t="s">
        <v>1348</v>
      </c>
    </row>
    <row r="558" spans="1:2" x14ac:dyDescent="0.2">
      <c r="A558" s="11" t="s">
        <v>725</v>
      </c>
      <c r="B558" s="42" t="s">
        <v>1348</v>
      </c>
    </row>
    <row r="559" spans="1:2" x14ac:dyDescent="0.2">
      <c r="A559" s="11" t="s">
        <v>726</v>
      </c>
      <c r="B559" s="42" t="s">
        <v>1348</v>
      </c>
    </row>
    <row r="560" spans="1:2" x14ac:dyDescent="0.2">
      <c r="A560" s="11" t="s">
        <v>727</v>
      </c>
      <c r="B560" s="42" t="s">
        <v>1348</v>
      </c>
    </row>
    <row r="561" spans="1:2" x14ac:dyDescent="0.2">
      <c r="A561" s="11" t="s">
        <v>728</v>
      </c>
      <c r="B561" s="42" t="s">
        <v>1348</v>
      </c>
    </row>
    <row r="562" spans="1:2" x14ac:dyDescent="0.2">
      <c r="A562" s="11" t="s">
        <v>729</v>
      </c>
      <c r="B562" s="42" t="s">
        <v>1348</v>
      </c>
    </row>
    <row r="563" spans="1:2" x14ac:dyDescent="0.2">
      <c r="A563" s="11" t="s">
        <v>730</v>
      </c>
      <c r="B563" s="42" t="s">
        <v>1348</v>
      </c>
    </row>
    <row r="564" spans="1:2" x14ac:dyDescent="0.2">
      <c r="A564" s="11" t="s">
        <v>731</v>
      </c>
      <c r="B564" s="42" t="s">
        <v>1348</v>
      </c>
    </row>
    <row r="565" spans="1:2" x14ac:dyDescent="0.2">
      <c r="A565" s="11" t="s">
        <v>732</v>
      </c>
      <c r="B565" s="42" t="s">
        <v>1348</v>
      </c>
    </row>
    <row r="567" spans="1:2" x14ac:dyDescent="0.2">
      <c r="A567" s="53" t="s">
        <v>57</v>
      </c>
      <c r="B567" s="53"/>
    </row>
    <row r="568" spans="1:2" x14ac:dyDescent="0.2">
      <c r="A568" s="9" t="s">
        <v>2126</v>
      </c>
      <c r="B568" s="9" t="s">
        <v>1257</v>
      </c>
    </row>
    <row r="569" spans="1:2" x14ac:dyDescent="0.2">
      <c r="A569" s="11" t="s">
        <v>1248</v>
      </c>
      <c r="B569" s="11" t="s">
        <v>1258</v>
      </c>
    </row>
    <row r="570" spans="1:2" x14ac:dyDescent="0.2">
      <c r="A570" s="11" t="s">
        <v>58</v>
      </c>
      <c r="B570" s="11" t="s">
        <v>1258</v>
      </c>
    </row>
    <row r="571" spans="1:2" x14ac:dyDescent="0.2">
      <c r="A571" s="11" t="s">
        <v>59</v>
      </c>
      <c r="B571" s="11" t="s">
        <v>1258</v>
      </c>
    </row>
    <row r="572" spans="1:2" x14ac:dyDescent="0.2">
      <c r="A572" s="11" t="s">
        <v>60</v>
      </c>
      <c r="B572" s="11" t="s">
        <v>1258</v>
      </c>
    </row>
    <row r="573" spans="1:2" x14ac:dyDescent="0.2">
      <c r="A573" s="11" t="s">
        <v>61</v>
      </c>
      <c r="B573" s="11" t="s">
        <v>1258</v>
      </c>
    </row>
    <row r="574" spans="1:2" x14ac:dyDescent="0.2">
      <c r="A574" s="11" t="s">
        <v>1252</v>
      </c>
      <c r="B574" s="11" t="s">
        <v>1258</v>
      </c>
    </row>
    <row r="575" spans="1:2" x14ac:dyDescent="0.2">
      <c r="A575" s="11" t="s">
        <v>1253</v>
      </c>
      <c r="B575" s="11" t="s">
        <v>1258</v>
      </c>
    </row>
    <row r="576" spans="1:2" x14ac:dyDescent="0.2">
      <c r="A576" s="11" t="s">
        <v>63</v>
      </c>
      <c r="B576" s="11" t="s">
        <v>1258</v>
      </c>
    </row>
    <row r="577" spans="1:2" x14ac:dyDescent="0.2">
      <c r="A577" s="11" t="s">
        <v>62</v>
      </c>
      <c r="B577" s="11" t="s">
        <v>1258</v>
      </c>
    </row>
    <row r="578" spans="1:2" x14ac:dyDescent="0.2">
      <c r="A578" s="11" t="s">
        <v>64</v>
      </c>
      <c r="B578" s="11" t="s">
        <v>1258</v>
      </c>
    </row>
    <row r="579" spans="1:2" x14ac:dyDescent="0.2">
      <c r="A579" s="11" t="s">
        <v>65</v>
      </c>
      <c r="B579" s="11" t="s">
        <v>1258</v>
      </c>
    </row>
    <row r="580" spans="1:2" x14ac:dyDescent="0.2">
      <c r="A580" s="11" t="s">
        <v>66</v>
      </c>
      <c r="B580" s="11" t="s">
        <v>1258</v>
      </c>
    </row>
    <row r="581" spans="1:2" x14ac:dyDescent="0.2">
      <c r="A581" s="11" t="s">
        <v>1255</v>
      </c>
      <c r="B581" s="11" t="s">
        <v>1258</v>
      </c>
    </row>
    <row r="582" spans="1:2" x14ac:dyDescent="0.2">
      <c r="A582" s="11" t="s">
        <v>67</v>
      </c>
      <c r="B582" s="11" t="s">
        <v>1258</v>
      </c>
    </row>
    <row r="583" spans="1:2" x14ac:dyDescent="0.2">
      <c r="A583" s="11" t="s">
        <v>1256</v>
      </c>
      <c r="B583" s="11" t="s">
        <v>1258</v>
      </c>
    </row>
    <row r="584" spans="1:2" x14ac:dyDescent="0.2">
      <c r="A584" s="11" t="s">
        <v>1245</v>
      </c>
      <c r="B584" s="11" t="s">
        <v>1258</v>
      </c>
    </row>
    <row r="585" spans="1:2" x14ac:dyDescent="0.2">
      <c r="A585" s="11" t="s">
        <v>1270</v>
      </c>
      <c r="B585" s="11" t="s">
        <v>1259</v>
      </c>
    </row>
    <row r="586" spans="1:2" x14ac:dyDescent="0.2">
      <c r="A586" s="11" t="s">
        <v>68</v>
      </c>
      <c r="B586" s="11" t="s">
        <v>1258</v>
      </c>
    </row>
    <row r="587" spans="1:2" x14ac:dyDescent="0.2">
      <c r="A587" s="11" t="s">
        <v>69</v>
      </c>
      <c r="B587" s="11" t="s">
        <v>1258</v>
      </c>
    </row>
    <row r="588" spans="1:2" x14ac:dyDescent="0.2">
      <c r="A588" s="11" t="s">
        <v>1249</v>
      </c>
      <c r="B588" s="11" t="s">
        <v>1258</v>
      </c>
    </row>
    <row r="589" spans="1:2" x14ac:dyDescent="0.2">
      <c r="A589" s="11" t="s">
        <v>70</v>
      </c>
      <c r="B589" s="11" t="s">
        <v>1258</v>
      </c>
    </row>
    <row r="590" spans="1:2" x14ac:dyDescent="0.2">
      <c r="A590" s="11" t="s">
        <v>1254</v>
      </c>
      <c r="B590" s="11" t="s">
        <v>1258</v>
      </c>
    </row>
    <row r="591" spans="1:2" x14ac:dyDescent="0.2">
      <c r="A591" s="11" t="s">
        <v>1250</v>
      </c>
      <c r="B591" s="11" t="s">
        <v>1258</v>
      </c>
    </row>
    <row r="592" spans="1:2" x14ac:dyDescent="0.2">
      <c r="A592" s="11" t="s">
        <v>71</v>
      </c>
      <c r="B592" s="11" t="s">
        <v>1258</v>
      </c>
    </row>
    <row r="593" spans="1:2" x14ac:dyDescent="0.2">
      <c r="A593" s="11" t="s">
        <v>72</v>
      </c>
      <c r="B593" s="11" t="s">
        <v>1258</v>
      </c>
    </row>
    <row r="594" spans="1:2" x14ac:dyDescent="0.2">
      <c r="A594" s="11" t="s">
        <v>73</v>
      </c>
      <c r="B594" s="11" t="s">
        <v>1258</v>
      </c>
    </row>
    <row r="595" spans="1:2" x14ac:dyDescent="0.2">
      <c r="A595" s="11" t="s">
        <v>1246</v>
      </c>
      <c r="B595" s="11" t="s">
        <v>1258</v>
      </c>
    </row>
    <row r="596" spans="1:2" x14ac:dyDescent="0.2">
      <c r="A596" s="11" t="s">
        <v>74</v>
      </c>
      <c r="B596" s="11" t="s">
        <v>1258</v>
      </c>
    </row>
    <row r="597" spans="1:2" x14ac:dyDescent="0.2">
      <c r="A597" s="11" t="s">
        <v>75</v>
      </c>
      <c r="B597" s="11" t="s">
        <v>1258</v>
      </c>
    </row>
    <row r="598" spans="1:2" x14ac:dyDescent="0.2">
      <c r="A598" s="11" t="s">
        <v>1251</v>
      </c>
      <c r="B598" s="11" t="s">
        <v>1258</v>
      </c>
    </row>
    <row r="599" spans="1:2" x14ac:dyDescent="0.2">
      <c r="A599" s="11" t="s">
        <v>76</v>
      </c>
      <c r="B599" s="11" t="s">
        <v>1258</v>
      </c>
    </row>
    <row r="600" spans="1:2" x14ac:dyDescent="0.2">
      <c r="A600" s="11" t="s">
        <v>77</v>
      </c>
      <c r="B600" s="11" t="s">
        <v>1258</v>
      </c>
    </row>
    <row r="601" spans="1:2" x14ac:dyDescent="0.2">
      <c r="A601" s="11" t="s">
        <v>78</v>
      </c>
      <c r="B601" s="11" t="s">
        <v>1258</v>
      </c>
    </row>
    <row r="602" spans="1:2" x14ac:dyDescent="0.2">
      <c r="A602" s="11" t="s">
        <v>1247</v>
      </c>
      <c r="B602" s="11" t="s">
        <v>1258</v>
      </c>
    </row>
    <row r="603" spans="1:2" x14ac:dyDescent="0.2">
      <c r="A603" s="11" t="s">
        <v>79</v>
      </c>
      <c r="B603" s="11" t="s">
        <v>1258</v>
      </c>
    </row>
    <row r="605" spans="1:2" x14ac:dyDescent="0.2">
      <c r="A605" s="53" t="s">
        <v>283</v>
      </c>
      <c r="B605" s="53"/>
    </row>
    <row r="606" spans="1:2" x14ac:dyDescent="0.2">
      <c r="A606" s="9" t="s">
        <v>2143</v>
      </c>
      <c r="B606" s="9" t="s">
        <v>1257</v>
      </c>
    </row>
    <row r="607" spans="1:2" x14ac:dyDescent="0.2">
      <c r="A607" s="11" t="s">
        <v>1281</v>
      </c>
      <c r="B607" s="11" t="s">
        <v>1262</v>
      </c>
    </row>
    <row r="608" spans="1:2" x14ac:dyDescent="0.2">
      <c r="A608" s="11" t="s">
        <v>1283</v>
      </c>
      <c r="B608" s="11" t="s">
        <v>1262</v>
      </c>
    </row>
    <row r="609" spans="1:2" x14ac:dyDescent="0.2">
      <c r="A609" s="11" t="s">
        <v>1280</v>
      </c>
      <c r="B609" s="11" t="s">
        <v>1262</v>
      </c>
    </row>
    <row r="610" spans="1:2" x14ac:dyDescent="0.2">
      <c r="A610" s="11" t="s">
        <v>1279</v>
      </c>
      <c r="B610" s="11" t="s">
        <v>1262</v>
      </c>
    </row>
    <row r="611" spans="1:2" x14ac:dyDescent="0.2">
      <c r="A611" s="11" t="s">
        <v>1288</v>
      </c>
      <c r="B611" s="11" t="s">
        <v>1258</v>
      </c>
    </row>
    <row r="612" spans="1:2" x14ac:dyDescent="0.2">
      <c r="A612" s="11" t="s">
        <v>1288</v>
      </c>
      <c r="B612" s="11" t="s">
        <v>1262</v>
      </c>
    </row>
    <row r="613" spans="1:2" x14ac:dyDescent="0.2">
      <c r="A613" s="11" t="s">
        <v>1277</v>
      </c>
      <c r="B613" s="11" t="s">
        <v>1262</v>
      </c>
    </row>
    <row r="614" spans="1:2" x14ac:dyDescent="0.2">
      <c r="A614" s="11" t="s">
        <v>1276</v>
      </c>
      <c r="B614" s="11" t="s">
        <v>1262</v>
      </c>
    </row>
    <row r="615" spans="1:2" x14ac:dyDescent="0.2">
      <c r="A615" s="11" t="s">
        <v>1275</v>
      </c>
      <c r="B615" s="11" t="s">
        <v>1262</v>
      </c>
    </row>
    <row r="616" spans="1:2" x14ac:dyDescent="0.2">
      <c r="A616" s="11" t="s">
        <v>1293</v>
      </c>
      <c r="B616" s="11" t="s">
        <v>1258</v>
      </c>
    </row>
    <row r="617" spans="1:2" x14ac:dyDescent="0.2">
      <c r="A617" s="11" t="s">
        <v>1293</v>
      </c>
      <c r="B617" s="11" t="s">
        <v>1262</v>
      </c>
    </row>
    <row r="618" spans="1:2" x14ac:dyDescent="0.2">
      <c r="A618" s="11"/>
      <c r="B618" s="11"/>
    </row>
    <row r="619" spans="1:2" x14ac:dyDescent="0.2">
      <c r="A619" s="9" t="s">
        <v>2134</v>
      </c>
      <c r="B619" s="9" t="s">
        <v>1257</v>
      </c>
    </row>
    <row r="620" spans="1:2" x14ac:dyDescent="0.2">
      <c r="A620" s="11" t="s">
        <v>284</v>
      </c>
      <c r="B620" s="11" t="s">
        <v>1258</v>
      </c>
    </row>
    <row r="621" spans="1:2" x14ac:dyDescent="0.2">
      <c r="A621" s="11" t="s">
        <v>285</v>
      </c>
      <c r="B621" s="11" t="s">
        <v>1258</v>
      </c>
    </row>
    <row r="622" spans="1:2" x14ac:dyDescent="0.2">
      <c r="A622" s="11" t="s">
        <v>1273</v>
      </c>
      <c r="B622" s="11" t="s">
        <v>1262</v>
      </c>
    </row>
    <row r="623" spans="1:2" x14ac:dyDescent="0.2">
      <c r="A623" s="11" t="s">
        <v>1282</v>
      </c>
      <c r="B623" s="11" t="s">
        <v>1262</v>
      </c>
    </row>
    <row r="624" spans="1:2" x14ac:dyDescent="0.2">
      <c r="A624" s="11" t="s">
        <v>286</v>
      </c>
      <c r="B624" s="11" t="s">
        <v>1258</v>
      </c>
    </row>
    <row r="625" spans="1:2" x14ac:dyDescent="0.2">
      <c r="A625" s="11" t="s">
        <v>287</v>
      </c>
      <c r="B625" s="11" t="s">
        <v>1258</v>
      </c>
    </row>
    <row r="626" spans="1:2" x14ac:dyDescent="0.2">
      <c r="A626" s="11" t="s">
        <v>1274</v>
      </c>
      <c r="B626" s="11" t="s">
        <v>1262</v>
      </c>
    </row>
    <row r="627" spans="1:2" x14ac:dyDescent="0.2">
      <c r="A627" s="11" t="s">
        <v>288</v>
      </c>
      <c r="B627" s="11" t="s">
        <v>1258</v>
      </c>
    </row>
    <row r="628" spans="1:2" x14ac:dyDescent="0.2">
      <c r="A628" s="11" t="s">
        <v>290</v>
      </c>
      <c r="B628" s="11" t="s">
        <v>1258</v>
      </c>
    </row>
    <row r="629" spans="1:2" x14ac:dyDescent="0.2">
      <c r="A629" s="11" t="s">
        <v>291</v>
      </c>
      <c r="B629" s="11" t="s">
        <v>1258</v>
      </c>
    </row>
    <row r="630" spans="1:2" x14ac:dyDescent="0.2">
      <c r="A630" s="11" t="s">
        <v>292</v>
      </c>
      <c r="B630" s="11" t="s">
        <v>1258</v>
      </c>
    </row>
    <row r="631" spans="1:2" x14ac:dyDescent="0.2">
      <c r="A631" s="11" t="s">
        <v>293</v>
      </c>
      <c r="B631" s="11" t="s">
        <v>1258</v>
      </c>
    </row>
    <row r="632" spans="1:2" x14ac:dyDescent="0.2">
      <c r="A632" s="11" t="s">
        <v>294</v>
      </c>
      <c r="B632" s="11" t="s">
        <v>1258</v>
      </c>
    </row>
    <row r="633" spans="1:2" x14ac:dyDescent="0.2">
      <c r="A633" s="11" t="s">
        <v>295</v>
      </c>
      <c r="B633" s="11" t="s">
        <v>1258</v>
      </c>
    </row>
    <row r="634" spans="1:2" x14ac:dyDescent="0.2">
      <c r="A634" s="11" t="s">
        <v>296</v>
      </c>
      <c r="B634" s="11" t="s">
        <v>1258</v>
      </c>
    </row>
    <row r="635" spans="1:2" x14ac:dyDescent="0.2">
      <c r="A635" s="11" t="s">
        <v>298</v>
      </c>
      <c r="B635" s="11" t="s">
        <v>1258</v>
      </c>
    </row>
    <row r="636" spans="1:2" x14ac:dyDescent="0.2">
      <c r="A636" s="11" t="s">
        <v>1291</v>
      </c>
      <c r="B636" s="11" t="s">
        <v>1258</v>
      </c>
    </row>
    <row r="637" spans="1:2" x14ac:dyDescent="0.2">
      <c r="A637" s="11" t="s">
        <v>299</v>
      </c>
      <c r="B637" s="11" t="s">
        <v>1258</v>
      </c>
    </row>
    <row r="638" spans="1:2" x14ac:dyDescent="0.2">
      <c r="A638" s="11" t="s">
        <v>1289</v>
      </c>
      <c r="B638" s="11" t="s">
        <v>1258</v>
      </c>
    </row>
    <row r="639" spans="1:2" x14ac:dyDescent="0.2">
      <c r="A639" s="11" t="s">
        <v>300</v>
      </c>
      <c r="B639" s="11" t="s">
        <v>1258</v>
      </c>
    </row>
    <row r="640" spans="1:2" x14ac:dyDescent="0.2">
      <c r="A640" s="11" t="s">
        <v>1295</v>
      </c>
      <c r="B640" s="11" t="s">
        <v>1258</v>
      </c>
    </row>
    <row r="641" spans="1:2" x14ac:dyDescent="0.2">
      <c r="A641" s="11" t="s">
        <v>301</v>
      </c>
      <c r="B641" s="11" t="s">
        <v>1258</v>
      </c>
    </row>
    <row r="642" spans="1:2" x14ac:dyDescent="0.2">
      <c r="A642" s="11" t="s">
        <v>302</v>
      </c>
      <c r="B642" s="11" t="s">
        <v>1258</v>
      </c>
    </row>
    <row r="643" spans="1:2" x14ac:dyDescent="0.2">
      <c r="A643" s="11" t="s">
        <v>303</v>
      </c>
      <c r="B643" s="11" t="s">
        <v>1258</v>
      </c>
    </row>
    <row r="644" spans="1:2" x14ac:dyDescent="0.2">
      <c r="A644" s="11" t="s">
        <v>1294</v>
      </c>
      <c r="B644" s="11" t="s">
        <v>1258</v>
      </c>
    </row>
    <row r="645" spans="1:2" x14ac:dyDescent="0.2">
      <c r="A645" s="11" t="s">
        <v>304</v>
      </c>
      <c r="B645" s="11" t="s">
        <v>1258</v>
      </c>
    </row>
    <row r="646" spans="1:2" x14ac:dyDescent="0.2">
      <c r="A646" s="11" t="s">
        <v>1284</v>
      </c>
      <c r="B646" s="11" t="s">
        <v>1258</v>
      </c>
    </row>
    <row r="647" spans="1:2" x14ac:dyDescent="0.2">
      <c r="A647" s="11" t="s">
        <v>1286</v>
      </c>
      <c r="B647" s="11" t="s">
        <v>1258</v>
      </c>
    </row>
    <row r="648" spans="1:2" x14ac:dyDescent="0.2">
      <c r="A648" s="11" t="s">
        <v>1287</v>
      </c>
      <c r="B648" s="11" t="s">
        <v>1258</v>
      </c>
    </row>
    <row r="649" spans="1:2" x14ac:dyDescent="0.2">
      <c r="A649" s="11" t="s">
        <v>1278</v>
      </c>
      <c r="B649" s="11" t="s">
        <v>1258</v>
      </c>
    </row>
    <row r="650" spans="1:2" x14ac:dyDescent="0.2">
      <c r="A650" s="11" t="s">
        <v>305</v>
      </c>
      <c r="B650" s="11" t="s">
        <v>1258</v>
      </c>
    </row>
    <row r="651" spans="1:2" x14ac:dyDescent="0.2">
      <c r="A651" s="11" t="s">
        <v>306</v>
      </c>
      <c r="B651" s="11" t="s">
        <v>1258</v>
      </c>
    </row>
    <row r="652" spans="1:2" x14ac:dyDescent="0.2">
      <c r="A652" s="11" t="s">
        <v>1296</v>
      </c>
      <c r="B652" s="11" t="s">
        <v>1258</v>
      </c>
    </row>
    <row r="653" spans="1:2" x14ac:dyDescent="0.2">
      <c r="A653" s="11" t="s">
        <v>307</v>
      </c>
      <c r="B653" s="11" t="s">
        <v>1258</v>
      </c>
    </row>
    <row r="654" spans="1:2" x14ac:dyDescent="0.2">
      <c r="A654" s="11" t="s">
        <v>308</v>
      </c>
      <c r="B654" s="11" t="s">
        <v>1258</v>
      </c>
    </row>
    <row r="655" spans="1:2" x14ac:dyDescent="0.2">
      <c r="A655" s="11" t="s">
        <v>308</v>
      </c>
      <c r="B655" s="11" t="s">
        <v>1262</v>
      </c>
    </row>
    <row r="656" spans="1:2" x14ac:dyDescent="0.2">
      <c r="A656" s="11" t="s">
        <v>1629</v>
      </c>
      <c r="B656" s="11" t="s">
        <v>1348</v>
      </c>
    </row>
    <row r="657" spans="1:2" x14ac:dyDescent="0.2">
      <c r="A657" s="11" t="s">
        <v>309</v>
      </c>
      <c r="B657" s="11" t="s">
        <v>1258</v>
      </c>
    </row>
    <row r="658" spans="1:2" x14ac:dyDescent="0.2">
      <c r="A658" s="11" t="s">
        <v>1285</v>
      </c>
      <c r="B658" s="11" t="s">
        <v>1258</v>
      </c>
    </row>
    <row r="659" spans="1:2" x14ac:dyDescent="0.2">
      <c r="A659" s="11" t="s">
        <v>310</v>
      </c>
      <c r="B659" s="11" t="s">
        <v>1258</v>
      </c>
    </row>
    <row r="660" spans="1:2" x14ac:dyDescent="0.2">
      <c r="A660" s="11" t="s">
        <v>1292</v>
      </c>
      <c r="B660" s="11" t="s">
        <v>1258</v>
      </c>
    </row>
    <row r="661" spans="1:2" x14ac:dyDescent="0.2">
      <c r="A661" s="11"/>
      <c r="B661" s="11"/>
    </row>
    <row r="662" spans="1:2" x14ac:dyDescent="0.2">
      <c r="A662" s="9" t="s">
        <v>2142</v>
      </c>
      <c r="B662" s="9" t="s">
        <v>1257</v>
      </c>
    </row>
    <row r="663" spans="1:2" x14ac:dyDescent="0.2">
      <c r="A663" s="11" t="s">
        <v>1290</v>
      </c>
      <c r="B663" s="11" t="s">
        <v>1258</v>
      </c>
    </row>
    <row r="664" spans="1:2" x14ac:dyDescent="0.2">
      <c r="A664" s="11" t="s">
        <v>289</v>
      </c>
      <c r="B664" s="11" t="s">
        <v>1258</v>
      </c>
    </row>
    <row r="665" spans="1:2" x14ac:dyDescent="0.2">
      <c r="A665" s="11" t="s">
        <v>297</v>
      </c>
      <c r="B665" s="11" t="s">
        <v>1258</v>
      </c>
    </row>
    <row r="666" spans="1:2" x14ac:dyDescent="0.2">
      <c r="A666" s="34"/>
      <c r="B666" s="34"/>
    </row>
    <row r="667" spans="1:2" x14ac:dyDescent="0.2">
      <c r="A667" s="53" t="s">
        <v>493</v>
      </c>
      <c r="B667" s="53"/>
    </row>
    <row r="668" spans="1:2" x14ac:dyDescent="0.2">
      <c r="A668" s="9" t="s">
        <v>2135</v>
      </c>
      <c r="B668" s="9" t="s">
        <v>1630</v>
      </c>
    </row>
    <row r="669" spans="1:2" x14ac:dyDescent="0.2">
      <c r="A669" s="11" t="s">
        <v>1620</v>
      </c>
      <c r="B669" s="11" t="s">
        <v>1348</v>
      </c>
    </row>
    <row r="670" spans="1:2" x14ac:dyDescent="0.2">
      <c r="A670" s="11" t="s">
        <v>1625</v>
      </c>
      <c r="B670" s="11" t="s">
        <v>1348</v>
      </c>
    </row>
    <row r="671" spans="1:2" x14ac:dyDescent="0.2">
      <c r="A671" s="11" t="s">
        <v>1619</v>
      </c>
      <c r="B671" s="11" t="s">
        <v>1348</v>
      </c>
    </row>
    <row r="672" spans="1:2" x14ac:dyDescent="0.2">
      <c r="A672" s="4"/>
      <c r="B672" s="4"/>
    </row>
    <row r="673" spans="1:2" x14ac:dyDescent="0.2">
      <c r="A673" s="9" t="s">
        <v>2136</v>
      </c>
      <c r="B673" s="9" t="s">
        <v>1630</v>
      </c>
    </row>
    <row r="674" spans="1:2" x14ac:dyDescent="0.2">
      <c r="A674" s="11" t="s">
        <v>494</v>
      </c>
      <c r="B674" s="11" t="s">
        <v>1348</v>
      </c>
    </row>
    <row r="675" spans="1:2" x14ac:dyDescent="0.2">
      <c r="A675" s="4"/>
      <c r="B675" s="4"/>
    </row>
    <row r="676" spans="1:2" x14ac:dyDescent="0.2">
      <c r="A676" s="9" t="s">
        <v>493</v>
      </c>
      <c r="B676" s="9" t="s">
        <v>1630</v>
      </c>
    </row>
    <row r="677" spans="1:2" x14ac:dyDescent="0.2">
      <c r="A677" s="11" t="s">
        <v>1631</v>
      </c>
      <c r="B677" s="11" t="s">
        <v>1262</v>
      </c>
    </row>
    <row r="678" spans="1:2" x14ac:dyDescent="0.2">
      <c r="A678" s="11" t="s">
        <v>496</v>
      </c>
      <c r="B678" s="11" t="s">
        <v>1348</v>
      </c>
    </row>
    <row r="679" spans="1:2" x14ac:dyDescent="0.2">
      <c r="A679" s="11" t="s">
        <v>497</v>
      </c>
      <c r="B679" s="11" t="s">
        <v>1348</v>
      </c>
    </row>
    <row r="680" spans="1:2" x14ac:dyDescent="0.2">
      <c r="A680" s="11" t="s">
        <v>1632</v>
      </c>
      <c r="B680" s="11" t="s">
        <v>1259</v>
      </c>
    </row>
    <row r="681" spans="1:2" x14ac:dyDescent="0.2">
      <c r="A681" s="11" t="s">
        <v>1633</v>
      </c>
      <c r="B681" s="11" t="s">
        <v>1262</v>
      </c>
    </row>
    <row r="682" spans="1:2" x14ac:dyDescent="0.2">
      <c r="A682" s="11" t="s">
        <v>500</v>
      </c>
      <c r="B682" s="11" t="s">
        <v>1348</v>
      </c>
    </row>
    <row r="683" spans="1:2" x14ac:dyDescent="0.2">
      <c r="A683" s="11" t="s">
        <v>1634</v>
      </c>
      <c r="B683" s="11" t="s">
        <v>1262</v>
      </c>
    </row>
    <row r="684" spans="1:2" x14ac:dyDescent="0.2">
      <c r="A684" s="11" t="s">
        <v>1635</v>
      </c>
      <c r="B684" s="11" t="s">
        <v>1262</v>
      </c>
    </row>
    <row r="685" spans="1:2" x14ac:dyDescent="0.2">
      <c r="A685" s="11" t="s">
        <v>501</v>
      </c>
      <c r="B685" s="11" t="s">
        <v>1348</v>
      </c>
    </row>
    <row r="686" spans="1:2" x14ac:dyDescent="0.2">
      <c r="A686" s="11" t="s">
        <v>504</v>
      </c>
      <c r="B686" s="11" t="s">
        <v>1348</v>
      </c>
    </row>
    <row r="687" spans="1:2" x14ac:dyDescent="0.2">
      <c r="A687" s="11" t="s">
        <v>1636</v>
      </c>
      <c r="B687" s="11" t="s">
        <v>1262</v>
      </c>
    </row>
    <row r="688" spans="1:2" x14ac:dyDescent="0.2">
      <c r="A688" s="11" t="s">
        <v>510</v>
      </c>
      <c r="B688" s="11" t="s">
        <v>1348</v>
      </c>
    </row>
    <row r="689" spans="1:2" x14ac:dyDescent="0.2">
      <c r="A689" s="11" t="s">
        <v>1637</v>
      </c>
      <c r="B689" s="11" t="s">
        <v>1262</v>
      </c>
    </row>
    <row r="690" spans="1:2" x14ac:dyDescent="0.2">
      <c r="A690" s="11" t="s">
        <v>513</v>
      </c>
      <c r="B690" s="11" t="s">
        <v>1348</v>
      </c>
    </row>
    <row r="691" spans="1:2" x14ac:dyDescent="0.2">
      <c r="A691" s="11" t="s">
        <v>514</v>
      </c>
      <c r="B691" s="11" t="s">
        <v>1348</v>
      </c>
    </row>
    <row r="692" spans="1:2" x14ac:dyDescent="0.2">
      <c r="A692" s="11" t="s">
        <v>1638</v>
      </c>
      <c r="B692" s="11" t="s">
        <v>1262</v>
      </c>
    </row>
    <row r="693" spans="1:2" x14ac:dyDescent="0.2">
      <c r="A693" s="11" t="s">
        <v>516</v>
      </c>
      <c r="B693" s="11" t="s">
        <v>1348</v>
      </c>
    </row>
    <row r="694" spans="1:2" x14ac:dyDescent="0.2">
      <c r="A694" s="11" t="s">
        <v>518</v>
      </c>
      <c r="B694" s="11" t="s">
        <v>1348</v>
      </c>
    </row>
    <row r="695" spans="1:2" x14ac:dyDescent="0.2">
      <c r="A695" s="11" t="s">
        <v>519</v>
      </c>
      <c r="B695" s="11" t="s">
        <v>1348</v>
      </c>
    </row>
    <row r="696" spans="1:2" x14ac:dyDescent="0.2">
      <c r="A696" s="11" t="s">
        <v>520</v>
      </c>
      <c r="B696" s="11" t="s">
        <v>1348</v>
      </c>
    </row>
    <row r="697" spans="1:2" x14ac:dyDescent="0.2">
      <c r="A697" s="11" t="s">
        <v>1991</v>
      </c>
      <c r="B697" s="11" t="s">
        <v>1262</v>
      </c>
    </row>
    <row r="698" spans="1:2" x14ac:dyDescent="0.2">
      <c r="A698" s="11" t="s">
        <v>526</v>
      </c>
      <c r="B698" s="11" t="s">
        <v>1348</v>
      </c>
    </row>
    <row r="699" spans="1:2" x14ac:dyDescent="0.2">
      <c r="A699" s="11" t="s">
        <v>522</v>
      </c>
      <c r="B699" s="11" t="s">
        <v>1348</v>
      </c>
    </row>
    <row r="700" spans="1:2" x14ac:dyDescent="0.2">
      <c r="A700" s="11" t="s">
        <v>523</v>
      </c>
      <c r="B700" s="11" t="s">
        <v>1348</v>
      </c>
    </row>
    <row r="701" spans="1:2" x14ac:dyDescent="0.2">
      <c r="A701" s="11" t="s">
        <v>524</v>
      </c>
      <c r="B701" s="11" t="s">
        <v>1348</v>
      </c>
    </row>
    <row r="702" spans="1:2" x14ac:dyDescent="0.2">
      <c r="A702" s="11" t="s">
        <v>525</v>
      </c>
      <c r="B702" s="11" t="s">
        <v>1348</v>
      </c>
    </row>
    <row r="703" spans="1:2" x14ac:dyDescent="0.2">
      <c r="A703" s="11" t="s">
        <v>527</v>
      </c>
      <c r="B703" s="11" t="s">
        <v>1348</v>
      </c>
    </row>
    <row r="704" spans="1:2" x14ac:dyDescent="0.2">
      <c r="A704" s="11" t="s">
        <v>528</v>
      </c>
      <c r="B704" s="11" t="s">
        <v>1348</v>
      </c>
    </row>
    <row r="705" spans="1:2" x14ac:dyDescent="0.2">
      <c r="A705" s="11" t="s">
        <v>529</v>
      </c>
      <c r="B705" s="11" t="s">
        <v>1348</v>
      </c>
    </row>
    <row r="706" spans="1:2" x14ac:dyDescent="0.2">
      <c r="A706" s="11" t="s">
        <v>530</v>
      </c>
      <c r="B706" s="11" t="s">
        <v>1348</v>
      </c>
    </row>
    <row r="707" spans="1:2" x14ac:dyDescent="0.2">
      <c r="A707" s="11" t="s">
        <v>531</v>
      </c>
      <c r="B707" s="11" t="s">
        <v>1348</v>
      </c>
    </row>
    <row r="708" spans="1:2" x14ac:dyDescent="0.2">
      <c r="A708" s="11" t="s">
        <v>1624</v>
      </c>
      <c r="B708" s="11" t="s">
        <v>1348</v>
      </c>
    </row>
    <row r="709" spans="1:2" x14ac:dyDescent="0.2">
      <c r="A709" s="11" t="s">
        <v>532</v>
      </c>
      <c r="B709" s="11" t="s">
        <v>1348</v>
      </c>
    </row>
    <row r="710" spans="1:2" x14ac:dyDescent="0.2">
      <c r="A710" s="11" t="s">
        <v>533</v>
      </c>
      <c r="B710" s="11" t="s">
        <v>1348</v>
      </c>
    </row>
    <row r="711" spans="1:2" x14ac:dyDescent="0.2">
      <c r="A711" s="11" t="s">
        <v>534</v>
      </c>
      <c r="B711" s="11" t="s">
        <v>1348</v>
      </c>
    </row>
    <row r="712" spans="1:2" x14ac:dyDescent="0.2">
      <c r="A712" s="11" t="s">
        <v>1621</v>
      </c>
      <c r="B712" s="11" t="s">
        <v>1348</v>
      </c>
    </row>
    <row r="713" spans="1:2" x14ac:dyDescent="0.2">
      <c r="A713" s="11" t="s">
        <v>535</v>
      </c>
      <c r="B713" s="11" t="s">
        <v>1262</v>
      </c>
    </row>
    <row r="714" spans="1:2" x14ac:dyDescent="0.2">
      <c r="A714" s="11" t="s">
        <v>536</v>
      </c>
      <c r="B714" s="11" t="s">
        <v>1348</v>
      </c>
    </row>
    <row r="715" spans="1:2" x14ac:dyDescent="0.2">
      <c r="A715" s="11" t="s">
        <v>1616</v>
      </c>
      <c r="B715" s="11" t="s">
        <v>1348</v>
      </c>
    </row>
    <row r="716" spans="1:2" x14ac:dyDescent="0.2">
      <c r="A716" s="11" t="s">
        <v>1639</v>
      </c>
      <c r="B716" s="11" t="s">
        <v>1262</v>
      </c>
    </row>
    <row r="717" spans="1:2" x14ac:dyDescent="0.2">
      <c r="A717" s="11" t="s">
        <v>538</v>
      </c>
      <c r="B717" s="11" t="s">
        <v>1348</v>
      </c>
    </row>
    <row r="718" spans="1:2" x14ac:dyDescent="0.2">
      <c r="A718" s="11" t="s">
        <v>539</v>
      </c>
      <c r="B718" s="11" t="s">
        <v>1348</v>
      </c>
    </row>
    <row r="719" spans="1:2" x14ac:dyDescent="0.2">
      <c r="A719" s="11" t="s">
        <v>1627</v>
      </c>
      <c r="B719" s="11" t="s">
        <v>1348</v>
      </c>
    </row>
    <row r="720" spans="1:2" x14ac:dyDescent="0.2">
      <c r="A720" s="11" t="s">
        <v>1640</v>
      </c>
      <c r="B720" s="11" t="s">
        <v>1259</v>
      </c>
    </row>
    <row r="721" spans="1:2" x14ac:dyDescent="0.2">
      <c r="A721" s="11" t="s">
        <v>540</v>
      </c>
      <c r="B721" s="11" t="s">
        <v>1348</v>
      </c>
    </row>
    <row r="722" spans="1:2" x14ac:dyDescent="0.2">
      <c r="A722" s="11" t="s">
        <v>540</v>
      </c>
      <c r="B722" s="11" t="s">
        <v>1262</v>
      </c>
    </row>
    <row r="723" spans="1:2" x14ac:dyDescent="0.2">
      <c r="A723" s="11" t="s">
        <v>542</v>
      </c>
      <c r="B723" s="11" t="s">
        <v>1348</v>
      </c>
    </row>
    <row r="724" spans="1:2" x14ac:dyDescent="0.2">
      <c r="A724" s="11" t="s">
        <v>1641</v>
      </c>
      <c r="B724" s="11" t="s">
        <v>1259</v>
      </c>
    </row>
    <row r="725" spans="1:2" x14ac:dyDescent="0.2">
      <c r="A725" s="4"/>
      <c r="B725" s="4"/>
    </row>
    <row r="726" spans="1:2" x14ac:dyDescent="0.2">
      <c r="A726" s="9" t="s">
        <v>2139</v>
      </c>
      <c r="B726" s="9" t="s">
        <v>1630</v>
      </c>
    </row>
    <row r="727" spans="1:2" x14ac:dyDescent="0.2">
      <c r="A727" s="11" t="s">
        <v>1615</v>
      </c>
      <c r="B727" s="11" t="s">
        <v>1348</v>
      </c>
    </row>
    <row r="728" spans="1:2" x14ac:dyDescent="0.2">
      <c r="A728" s="11" t="s">
        <v>1617</v>
      </c>
      <c r="B728" s="11" t="s">
        <v>1348</v>
      </c>
    </row>
    <row r="729" spans="1:2" x14ac:dyDescent="0.2">
      <c r="A729" s="4"/>
      <c r="B729" s="4"/>
    </row>
    <row r="730" spans="1:2" x14ac:dyDescent="0.2">
      <c r="A730" s="9" t="s">
        <v>2138</v>
      </c>
      <c r="B730" s="9" t="s">
        <v>1630</v>
      </c>
    </row>
    <row r="731" spans="1:2" x14ac:dyDescent="0.2">
      <c r="A731" s="11" t="s">
        <v>498</v>
      </c>
      <c r="B731" s="11" t="s">
        <v>1348</v>
      </c>
    </row>
    <row r="732" spans="1:2" x14ac:dyDescent="0.2">
      <c r="A732" s="11" t="s">
        <v>503</v>
      </c>
      <c r="B732" s="11" t="s">
        <v>1348</v>
      </c>
    </row>
    <row r="733" spans="1:2" x14ac:dyDescent="0.2">
      <c r="A733" s="11" t="s">
        <v>505</v>
      </c>
      <c r="B733" s="11" t="s">
        <v>1348</v>
      </c>
    </row>
    <row r="734" spans="1:2" x14ac:dyDescent="0.2">
      <c r="A734" s="11" t="s">
        <v>1622</v>
      </c>
      <c r="B734" s="11" t="s">
        <v>1348</v>
      </c>
    </row>
    <row r="735" spans="1:2" x14ac:dyDescent="0.2">
      <c r="A735" s="11" t="s">
        <v>506</v>
      </c>
      <c r="B735" s="11" t="s">
        <v>1348</v>
      </c>
    </row>
    <row r="736" spans="1:2" x14ac:dyDescent="0.2">
      <c r="A736" s="11" t="s">
        <v>507</v>
      </c>
      <c r="B736" s="11" t="s">
        <v>1348</v>
      </c>
    </row>
    <row r="737" spans="1:2" x14ac:dyDescent="0.2">
      <c r="A737" s="11" t="s">
        <v>1623</v>
      </c>
      <c r="B737" s="11" t="s">
        <v>1348</v>
      </c>
    </row>
    <row r="738" spans="1:2" x14ac:dyDescent="0.2">
      <c r="A738" s="11" t="s">
        <v>511</v>
      </c>
      <c r="B738" s="11" t="s">
        <v>1348</v>
      </c>
    </row>
    <row r="739" spans="1:2" x14ac:dyDescent="0.2">
      <c r="A739" s="11" t="s">
        <v>515</v>
      </c>
      <c r="B739" s="11" t="s">
        <v>1348</v>
      </c>
    </row>
    <row r="740" spans="1:2" x14ac:dyDescent="0.2">
      <c r="A740" s="11" t="s">
        <v>1626</v>
      </c>
      <c r="B740" s="11" t="s">
        <v>1348</v>
      </c>
    </row>
    <row r="741" spans="1:2" x14ac:dyDescent="0.2">
      <c r="A741" s="11" t="s">
        <v>517</v>
      </c>
      <c r="B741" s="11" t="s">
        <v>1348</v>
      </c>
    </row>
    <row r="742" spans="1:2" x14ac:dyDescent="0.2">
      <c r="A742" s="11" t="s">
        <v>1607</v>
      </c>
      <c r="B742" s="11" t="s">
        <v>1348</v>
      </c>
    </row>
    <row r="743" spans="1:2" x14ac:dyDescent="0.2">
      <c r="A743" s="11" t="s">
        <v>1611</v>
      </c>
      <c r="B743" s="11" t="s">
        <v>1348</v>
      </c>
    </row>
    <row r="744" spans="1:2" x14ac:dyDescent="0.2">
      <c r="A744" s="11" t="s">
        <v>1614</v>
      </c>
      <c r="B744" s="11" t="s">
        <v>1348</v>
      </c>
    </row>
    <row r="745" spans="1:2" x14ac:dyDescent="0.2">
      <c r="A745" s="11" t="s">
        <v>1612</v>
      </c>
      <c r="B745" s="11" t="s">
        <v>1348</v>
      </c>
    </row>
    <row r="746" spans="1:2" x14ac:dyDescent="0.2">
      <c r="A746" s="11" t="s">
        <v>1608</v>
      </c>
      <c r="B746" s="11" t="s">
        <v>1348</v>
      </c>
    </row>
    <row r="747" spans="1:2" x14ac:dyDescent="0.2">
      <c r="A747" s="11" t="s">
        <v>1610</v>
      </c>
      <c r="B747" s="11" t="s">
        <v>1348</v>
      </c>
    </row>
    <row r="748" spans="1:2" x14ac:dyDescent="0.2">
      <c r="A748" s="11" t="s">
        <v>1613</v>
      </c>
      <c r="B748" s="11" t="s">
        <v>1348</v>
      </c>
    </row>
    <row r="749" spans="1:2" x14ac:dyDescent="0.2">
      <c r="A749" s="11" t="s">
        <v>1609</v>
      </c>
      <c r="B749" s="11" t="s">
        <v>1348</v>
      </c>
    </row>
    <row r="750" spans="1:2" x14ac:dyDescent="0.2">
      <c r="A750" s="11" t="s">
        <v>537</v>
      </c>
      <c r="B750" s="11" t="s">
        <v>1348</v>
      </c>
    </row>
    <row r="751" spans="1:2" x14ac:dyDescent="0.2">
      <c r="A751" s="11" t="s">
        <v>1618</v>
      </c>
      <c r="B751" s="11" t="s">
        <v>1348</v>
      </c>
    </row>
    <row r="752" spans="1:2" x14ac:dyDescent="0.2">
      <c r="A752" s="4"/>
      <c r="B752" s="4"/>
    </row>
    <row r="753" spans="1:2" x14ac:dyDescent="0.2">
      <c r="A753" s="9" t="s">
        <v>2137</v>
      </c>
      <c r="B753" s="9" t="s">
        <v>1630</v>
      </c>
    </row>
    <row r="754" spans="1:2" x14ac:dyDescent="0.2">
      <c r="A754" s="11" t="s">
        <v>499</v>
      </c>
      <c r="B754" s="11" t="s">
        <v>1348</v>
      </c>
    </row>
    <row r="755" spans="1:2" x14ac:dyDescent="0.2">
      <c r="A755" s="11" t="s">
        <v>502</v>
      </c>
      <c r="B755" s="11" t="s">
        <v>1348</v>
      </c>
    </row>
    <row r="756" spans="1:2" x14ac:dyDescent="0.2">
      <c r="A756" s="11" t="s">
        <v>508</v>
      </c>
      <c r="B756" s="11" t="s">
        <v>1348</v>
      </c>
    </row>
    <row r="757" spans="1:2" x14ac:dyDescent="0.2">
      <c r="A757" s="11" t="s">
        <v>509</v>
      </c>
      <c r="B757" s="11" t="s">
        <v>1348</v>
      </c>
    </row>
    <row r="758" spans="1:2" x14ac:dyDescent="0.2">
      <c r="A758" s="11" t="s">
        <v>1628</v>
      </c>
      <c r="B758" s="11" t="s">
        <v>1348</v>
      </c>
    </row>
    <row r="759" spans="1:2" x14ac:dyDescent="0.2">
      <c r="A759" s="11" t="s">
        <v>512</v>
      </c>
      <c r="B759" s="11" t="s">
        <v>1348</v>
      </c>
    </row>
    <row r="760" spans="1:2" x14ac:dyDescent="0.2">
      <c r="A760" s="11" t="s">
        <v>521</v>
      </c>
      <c r="B760" s="11" t="s">
        <v>1348</v>
      </c>
    </row>
    <row r="761" spans="1:2" x14ac:dyDescent="0.2">
      <c r="A761" s="4"/>
      <c r="B761" s="4"/>
    </row>
    <row r="762" spans="1:2" x14ac:dyDescent="0.2">
      <c r="A762" s="53" t="s">
        <v>2133</v>
      </c>
      <c r="B762" s="53"/>
    </row>
    <row r="763" spans="1:2" x14ac:dyDescent="0.2">
      <c r="A763" s="9" t="s">
        <v>2133</v>
      </c>
      <c r="B763" s="9" t="s">
        <v>1257</v>
      </c>
    </row>
    <row r="764" spans="1:2" x14ac:dyDescent="0.2">
      <c r="A764" s="11" t="s">
        <v>350</v>
      </c>
      <c r="B764" s="11" t="s">
        <v>1348</v>
      </c>
    </row>
    <row r="765" spans="1:2" x14ac:dyDescent="0.2">
      <c r="A765" s="11" t="s">
        <v>856</v>
      </c>
      <c r="B765" s="11" t="s">
        <v>1347</v>
      </c>
    </row>
    <row r="766" spans="1:2" x14ac:dyDescent="0.2">
      <c r="A766" s="11" t="s">
        <v>351</v>
      </c>
      <c r="B766" s="11" t="s">
        <v>1261</v>
      </c>
    </row>
    <row r="767" spans="1:2" x14ac:dyDescent="0.2">
      <c r="A767" s="11" t="s">
        <v>352</v>
      </c>
      <c r="B767" s="11" t="s">
        <v>1261</v>
      </c>
    </row>
    <row r="768" spans="1:2" x14ac:dyDescent="0.2">
      <c r="A768" s="11" t="s">
        <v>353</v>
      </c>
      <c r="B768" s="11" t="s">
        <v>1348</v>
      </c>
    </row>
    <row r="769" spans="1:2" x14ac:dyDescent="0.2">
      <c r="A769" s="11" t="s">
        <v>1352</v>
      </c>
      <c r="B769" s="11" t="s">
        <v>1348</v>
      </c>
    </row>
    <row r="770" spans="1:2" x14ac:dyDescent="0.2">
      <c r="A770" s="11" t="s">
        <v>859</v>
      </c>
      <c r="B770" s="11" t="s">
        <v>1347</v>
      </c>
    </row>
    <row r="771" spans="1:2" x14ac:dyDescent="0.2">
      <c r="A771" s="11" t="s">
        <v>1353</v>
      </c>
      <c r="B771" s="11" t="s">
        <v>1348</v>
      </c>
    </row>
    <row r="772" spans="1:2" x14ac:dyDescent="0.2">
      <c r="A772" s="11" t="s">
        <v>1350</v>
      </c>
      <c r="B772" s="11" t="s">
        <v>1348</v>
      </c>
    </row>
    <row r="773" spans="1:2" x14ac:dyDescent="0.2">
      <c r="A773" s="11" t="s">
        <v>1351</v>
      </c>
      <c r="B773" s="11" t="s">
        <v>1348</v>
      </c>
    </row>
    <row r="774" spans="1:2" x14ac:dyDescent="0.2">
      <c r="A774" s="11" t="s">
        <v>857</v>
      </c>
      <c r="B774" s="11" t="s">
        <v>1347</v>
      </c>
    </row>
    <row r="775" spans="1:2" x14ac:dyDescent="0.2">
      <c r="A775" s="11" t="s">
        <v>858</v>
      </c>
      <c r="B775" s="11" t="s">
        <v>1347</v>
      </c>
    </row>
    <row r="776" spans="1:2" x14ac:dyDescent="0.2">
      <c r="A776" s="11" t="s">
        <v>860</v>
      </c>
      <c r="B776" s="11" t="s">
        <v>1347</v>
      </c>
    </row>
    <row r="777" spans="1:2" x14ac:dyDescent="0.2">
      <c r="A777" s="11" t="s">
        <v>862</v>
      </c>
      <c r="B777" s="11" t="s">
        <v>1347</v>
      </c>
    </row>
    <row r="778" spans="1:2" x14ac:dyDescent="0.2">
      <c r="A778" s="11" t="s">
        <v>863</v>
      </c>
      <c r="B778" s="11" t="s">
        <v>1347</v>
      </c>
    </row>
    <row r="779" spans="1:2" x14ac:dyDescent="0.2">
      <c r="A779" s="11" t="s">
        <v>1359</v>
      </c>
      <c r="B779" s="11" t="s">
        <v>1348</v>
      </c>
    </row>
    <row r="780" spans="1:2" x14ac:dyDescent="0.2">
      <c r="A780" s="11" t="s">
        <v>1360</v>
      </c>
      <c r="B780" s="11" t="s">
        <v>1348</v>
      </c>
    </row>
    <row r="781" spans="1:2" x14ac:dyDescent="0.2">
      <c r="A781" s="11" t="s">
        <v>874</v>
      </c>
      <c r="B781" s="11" t="s">
        <v>1347</v>
      </c>
    </row>
    <row r="782" spans="1:2" x14ac:dyDescent="0.2">
      <c r="A782" s="11" t="s">
        <v>1372</v>
      </c>
      <c r="B782" s="11" t="s">
        <v>1348</v>
      </c>
    </row>
    <row r="783" spans="1:2" x14ac:dyDescent="0.2">
      <c r="A783" s="11" t="s">
        <v>861</v>
      </c>
      <c r="B783" s="11" t="s">
        <v>1347</v>
      </c>
    </row>
    <row r="784" spans="1:2" x14ac:dyDescent="0.2">
      <c r="A784" s="11" t="s">
        <v>1354</v>
      </c>
      <c r="B784" s="11" t="s">
        <v>1348</v>
      </c>
    </row>
    <row r="785" spans="1:2" x14ac:dyDescent="0.2">
      <c r="A785" s="11" t="s">
        <v>1355</v>
      </c>
      <c r="B785" s="11" t="s">
        <v>1348</v>
      </c>
    </row>
    <row r="786" spans="1:2" x14ac:dyDescent="0.2">
      <c r="A786" s="11" t="s">
        <v>1356</v>
      </c>
      <c r="B786" s="11" t="s">
        <v>1348</v>
      </c>
    </row>
    <row r="787" spans="1:2" x14ac:dyDescent="0.2">
      <c r="A787" s="11" t="s">
        <v>864</v>
      </c>
      <c r="B787" s="11" t="s">
        <v>1347</v>
      </c>
    </row>
    <row r="788" spans="1:2" x14ac:dyDescent="0.2">
      <c r="A788" s="11" t="s">
        <v>865</v>
      </c>
      <c r="B788" s="11" t="s">
        <v>1347</v>
      </c>
    </row>
    <row r="789" spans="1:2" x14ac:dyDescent="0.2">
      <c r="A789" s="11" t="s">
        <v>866</v>
      </c>
      <c r="B789" s="11" t="s">
        <v>1347</v>
      </c>
    </row>
    <row r="790" spans="1:2" x14ac:dyDescent="0.2">
      <c r="A790" s="11" t="s">
        <v>867</v>
      </c>
      <c r="B790" s="11" t="s">
        <v>1347</v>
      </c>
    </row>
    <row r="791" spans="1:2" x14ac:dyDescent="0.2">
      <c r="A791" s="11" t="s">
        <v>868</v>
      </c>
      <c r="B791" s="11" t="s">
        <v>1347</v>
      </c>
    </row>
    <row r="792" spans="1:2" x14ac:dyDescent="0.2">
      <c r="A792" s="11" t="s">
        <v>869</v>
      </c>
      <c r="B792" s="11" t="s">
        <v>1347</v>
      </c>
    </row>
    <row r="793" spans="1:2" x14ac:dyDescent="0.2">
      <c r="A793" s="11" t="s">
        <v>870</v>
      </c>
      <c r="B793" s="11" t="s">
        <v>1347</v>
      </c>
    </row>
    <row r="794" spans="1:2" x14ac:dyDescent="0.2">
      <c r="A794" s="11" t="s">
        <v>871</v>
      </c>
      <c r="B794" s="11" t="s">
        <v>1347</v>
      </c>
    </row>
    <row r="795" spans="1:2" x14ac:dyDescent="0.2">
      <c r="A795" s="11" t="s">
        <v>1357</v>
      </c>
      <c r="B795" s="11" t="s">
        <v>1348</v>
      </c>
    </row>
    <row r="796" spans="1:2" x14ac:dyDescent="0.2">
      <c r="A796" s="11" t="s">
        <v>1358</v>
      </c>
      <c r="B796" s="11" t="s">
        <v>1348</v>
      </c>
    </row>
    <row r="797" spans="1:2" x14ac:dyDescent="0.2">
      <c r="A797" s="11" t="s">
        <v>872</v>
      </c>
      <c r="B797" s="11" t="s">
        <v>1347</v>
      </c>
    </row>
    <row r="798" spans="1:2" x14ac:dyDescent="0.2">
      <c r="A798" s="11" t="s">
        <v>873</v>
      </c>
      <c r="B798" s="11" t="s">
        <v>1347</v>
      </c>
    </row>
    <row r="799" spans="1:2" x14ac:dyDescent="0.2">
      <c r="A799" s="11" t="s">
        <v>1361</v>
      </c>
      <c r="B799" s="11" t="s">
        <v>1348</v>
      </c>
    </row>
    <row r="800" spans="1:2" x14ac:dyDescent="0.2">
      <c r="A800" s="11" t="s">
        <v>1362</v>
      </c>
      <c r="B800" s="11" t="s">
        <v>1348</v>
      </c>
    </row>
    <row r="801" spans="1:2" x14ac:dyDescent="0.2">
      <c r="A801" s="11" t="s">
        <v>875</v>
      </c>
      <c r="B801" s="11" t="s">
        <v>1347</v>
      </c>
    </row>
    <row r="802" spans="1:2" x14ac:dyDescent="0.2">
      <c r="A802" s="11" t="s">
        <v>1365</v>
      </c>
      <c r="B802" s="11" t="s">
        <v>1348</v>
      </c>
    </row>
    <row r="803" spans="1:2" x14ac:dyDescent="0.2">
      <c r="A803" s="11" t="s">
        <v>1363</v>
      </c>
      <c r="B803" s="11" t="s">
        <v>1364</v>
      </c>
    </row>
    <row r="804" spans="1:2" x14ac:dyDescent="0.2">
      <c r="A804" s="11" t="s">
        <v>1363</v>
      </c>
      <c r="B804" s="11" t="s">
        <v>1348</v>
      </c>
    </row>
    <row r="805" spans="1:2" x14ac:dyDescent="0.2">
      <c r="A805" s="11" t="s">
        <v>876</v>
      </c>
      <c r="B805" s="11" t="s">
        <v>1347</v>
      </c>
    </row>
    <row r="806" spans="1:2" x14ac:dyDescent="0.2">
      <c r="A806" s="11" t="s">
        <v>877</v>
      </c>
      <c r="B806" s="11" t="s">
        <v>1347</v>
      </c>
    </row>
    <row r="807" spans="1:2" x14ac:dyDescent="0.2">
      <c r="A807" s="11" t="s">
        <v>878</v>
      </c>
      <c r="B807" s="11" t="s">
        <v>1347</v>
      </c>
    </row>
    <row r="808" spans="1:2" x14ac:dyDescent="0.2">
      <c r="A808" s="11" t="s">
        <v>1367</v>
      </c>
      <c r="B808" s="11" t="s">
        <v>1348</v>
      </c>
    </row>
    <row r="809" spans="1:2" x14ac:dyDescent="0.2">
      <c r="A809" s="11" t="s">
        <v>1368</v>
      </c>
      <c r="B809" s="11" t="s">
        <v>1348</v>
      </c>
    </row>
    <row r="810" spans="1:2" x14ac:dyDescent="0.2">
      <c r="A810" s="11" t="s">
        <v>1366</v>
      </c>
      <c r="B810" s="11" t="s">
        <v>1272</v>
      </c>
    </row>
    <row r="811" spans="1:2" x14ac:dyDescent="0.2">
      <c r="A811" s="11" t="s">
        <v>1369</v>
      </c>
      <c r="B811" s="11" t="s">
        <v>1348</v>
      </c>
    </row>
    <row r="812" spans="1:2" x14ac:dyDescent="0.2">
      <c r="A812" s="11" t="s">
        <v>879</v>
      </c>
      <c r="B812" s="11" t="s">
        <v>1347</v>
      </c>
    </row>
    <row r="813" spans="1:2" x14ac:dyDescent="0.2">
      <c r="A813" s="11" t="s">
        <v>880</v>
      </c>
      <c r="B813" s="11" t="s">
        <v>1347</v>
      </c>
    </row>
    <row r="814" spans="1:2" x14ac:dyDescent="0.2">
      <c r="A814" s="11" t="s">
        <v>881</v>
      </c>
      <c r="B814" s="11" t="s">
        <v>1347</v>
      </c>
    </row>
    <row r="815" spans="1:2" x14ac:dyDescent="0.2">
      <c r="A815" s="11" t="s">
        <v>882</v>
      </c>
      <c r="B815" s="11" t="s">
        <v>1347</v>
      </c>
    </row>
    <row r="816" spans="1:2" x14ac:dyDescent="0.2">
      <c r="A816" s="11" t="s">
        <v>883</v>
      </c>
      <c r="B816" s="11" t="s">
        <v>1347</v>
      </c>
    </row>
    <row r="817" spans="1:2" x14ac:dyDescent="0.2">
      <c r="A817" s="11" t="s">
        <v>1371</v>
      </c>
      <c r="B817" s="11" t="s">
        <v>1348</v>
      </c>
    </row>
    <row r="818" spans="1:2" x14ac:dyDescent="0.2">
      <c r="A818" s="11" t="s">
        <v>1370</v>
      </c>
      <c r="B818" s="11" t="s">
        <v>1348</v>
      </c>
    </row>
    <row r="819" spans="1:2" x14ac:dyDescent="0.2">
      <c r="A819" s="11" t="s">
        <v>884</v>
      </c>
      <c r="B819" s="11" t="s">
        <v>1347</v>
      </c>
    </row>
    <row r="820" spans="1:2" x14ac:dyDescent="0.2">
      <c r="A820" s="11" t="s">
        <v>885</v>
      </c>
      <c r="B820" s="11" t="s">
        <v>1347</v>
      </c>
    </row>
    <row r="821" spans="1:2" x14ac:dyDescent="0.2">
      <c r="A821" s="11" t="s">
        <v>886</v>
      </c>
      <c r="B821" s="11" t="s">
        <v>1347</v>
      </c>
    </row>
    <row r="822" spans="1:2" x14ac:dyDescent="0.2">
      <c r="A822" s="11" t="s">
        <v>1373</v>
      </c>
      <c r="B822" s="11" t="s">
        <v>1348</v>
      </c>
    </row>
    <row r="823" spans="1:2" x14ac:dyDescent="0.2">
      <c r="A823" s="11" t="s">
        <v>1990</v>
      </c>
      <c r="B823" s="11" t="s">
        <v>1348</v>
      </c>
    </row>
    <row r="824" spans="1:2" x14ac:dyDescent="0.2">
      <c r="A824" s="11" t="s">
        <v>1374</v>
      </c>
      <c r="B824" s="11" t="s">
        <v>1348</v>
      </c>
    </row>
    <row r="825" spans="1:2" x14ac:dyDescent="0.2">
      <c r="A825" s="11" t="s">
        <v>887</v>
      </c>
      <c r="B825" s="11" t="s">
        <v>1347</v>
      </c>
    </row>
    <row r="826" spans="1:2" x14ac:dyDescent="0.2">
      <c r="A826" s="11" t="s">
        <v>888</v>
      </c>
      <c r="B826" s="11" t="s">
        <v>1347</v>
      </c>
    </row>
    <row r="827" spans="1:2" x14ac:dyDescent="0.2">
      <c r="A827" s="11" t="s">
        <v>889</v>
      </c>
      <c r="B827" s="11" t="s">
        <v>1347</v>
      </c>
    </row>
    <row r="828" spans="1:2" x14ac:dyDescent="0.2">
      <c r="A828" s="11" t="s">
        <v>1349</v>
      </c>
      <c r="B828" s="11" t="s">
        <v>1348</v>
      </c>
    </row>
    <row r="829" spans="1:2" x14ac:dyDescent="0.2">
      <c r="A829" s="11" t="s">
        <v>354</v>
      </c>
      <c r="B829" s="11" t="s">
        <v>1348</v>
      </c>
    </row>
    <row r="830" spans="1:2" x14ac:dyDescent="0.2">
      <c r="A830" s="11" t="s">
        <v>1375</v>
      </c>
      <c r="B830" s="11" t="s">
        <v>1272</v>
      </c>
    </row>
    <row r="831" spans="1:2" x14ac:dyDescent="0.2">
      <c r="A831" s="11" t="s">
        <v>1376</v>
      </c>
      <c r="B831" s="11" t="s">
        <v>1348</v>
      </c>
    </row>
    <row r="832" spans="1:2" x14ac:dyDescent="0.2">
      <c r="A832" s="11" t="s">
        <v>1377</v>
      </c>
      <c r="B832" s="11" t="s">
        <v>1348</v>
      </c>
    </row>
    <row r="833" spans="1:2" x14ac:dyDescent="0.2">
      <c r="A833" s="11" t="s">
        <v>1379</v>
      </c>
      <c r="B833" s="11" t="s">
        <v>1348</v>
      </c>
    </row>
    <row r="834" spans="1:2" x14ac:dyDescent="0.2">
      <c r="A834" s="11" t="s">
        <v>1380</v>
      </c>
      <c r="B834" s="11" t="s">
        <v>1348</v>
      </c>
    </row>
    <row r="835" spans="1:2" x14ac:dyDescent="0.2">
      <c r="A835" s="11" t="s">
        <v>1381</v>
      </c>
      <c r="B835" s="11" t="s">
        <v>1348</v>
      </c>
    </row>
    <row r="836" spans="1:2" x14ac:dyDescent="0.2">
      <c r="A836" s="11" t="s">
        <v>1382</v>
      </c>
      <c r="B836" s="11" t="s">
        <v>1348</v>
      </c>
    </row>
    <row r="837" spans="1:2" x14ac:dyDescent="0.2">
      <c r="A837" s="11" t="s">
        <v>1383</v>
      </c>
      <c r="B837" s="11" t="s">
        <v>1348</v>
      </c>
    </row>
    <row r="838" spans="1:2" x14ac:dyDescent="0.2">
      <c r="A838" s="11" t="s">
        <v>890</v>
      </c>
      <c r="B838" s="11" t="s">
        <v>1347</v>
      </c>
    </row>
    <row r="839" spans="1:2" x14ac:dyDescent="0.2">
      <c r="A839" s="11" t="s">
        <v>891</v>
      </c>
      <c r="B839" s="11" t="s">
        <v>1347</v>
      </c>
    </row>
    <row r="840" spans="1:2" x14ac:dyDescent="0.2">
      <c r="A840" s="11" t="s">
        <v>1384</v>
      </c>
      <c r="B840" s="11" t="s">
        <v>1348</v>
      </c>
    </row>
    <row r="841" spans="1:2" x14ac:dyDescent="0.2">
      <c r="A841" s="11" t="s">
        <v>1385</v>
      </c>
      <c r="B841" s="11" t="s">
        <v>1348</v>
      </c>
    </row>
    <row r="842" spans="1:2" x14ac:dyDescent="0.2">
      <c r="A842" s="11" t="s">
        <v>1386</v>
      </c>
      <c r="B842" s="11" t="s">
        <v>1348</v>
      </c>
    </row>
    <row r="843" spans="1:2" x14ac:dyDescent="0.2">
      <c r="A843" s="11" t="s">
        <v>892</v>
      </c>
      <c r="B843" s="11" t="s">
        <v>1347</v>
      </c>
    </row>
    <row r="844" spans="1:2" x14ac:dyDescent="0.2">
      <c r="A844" s="11" t="s">
        <v>893</v>
      </c>
      <c r="B844" s="11" t="s">
        <v>1347</v>
      </c>
    </row>
    <row r="845" spans="1:2" x14ac:dyDescent="0.2">
      <c r="A845" s="11" t="s">
        <v>894</v>
      </c>
      <c r="B845" s="11" t="s">
        <v>1347</v>
      </c>
    </row>
    <row r="846" spans="1:2" x14ac:dyDescent="0.2">
      <c r="A846" s="11" t="s">
        <v>1387</v>
      </c>
      <c r="B846" s="11" t="s">
        <v>1348</v>
      </c>
    </row>
    <row r="847" spans="1:2" x14ac:dyDescent="0.2">
      <c r="A847" s="11" t="s">
        <v>1388</v>
      </c>
      <c r="B847" s="11" t="s">
        <v>1348</v>
      </c>
    </row>
    <row r="848" spans="1:2" x14ac:dyDescent="0.2">
      <c r="A848" s="11" t="s">
        <v>895</v>
      </c>
      <c r="B848" s="11" t="s">
        <v>1347</v>
      </c>
    </row>
    <row r="849" spans="1:2" x14ac:dyDescent="0.2">
      <c r="A849" s="11" t="s">
        <v>896</v>
      </c>
      <c r="B849" s="11" t="s">
        <v>1347</v>
      </c>
    </row>
    <row r="850" spans="1:2" x14ac:dyDescent="0.2">
      <c r="A850" s="11" t="s">
        <v>1389</v>
      </c>
      <c r="B850" s="11" t="s">
        <v>1261</v>
      </c>
    </row>
    <row r="851" spans="1:2" x14ac:dyDescent="0.2">
      <c r="A851" s="11" t="s">
        <v>897</v>
      </c>
      <c r="B851" s="11" t="s">
        <v>1347</v>
      </c>
    </row>
    <row r="852" spans="1:2" x14ac:dyDescent="0.2">
      <c r="A852" s="11" t="s">
        <v>1390</v>
      </c>
      <c r="B852" s="11" t="s">
        <v>1348</v>
      </c>
    </row>
    <row r="853" spans="1:2" x14ac:dyDescent="0.2">
      <c r="A853" s="11" t="s">
        <v>1391</v>
      </c>
      <c r="B853" s="11" t="s">
        <v>1348</v>
      </c>
    </row>
    <row r="854" spans="1:2" x14ac:dyDescent="0.2">
      <c r="A854" s="11" t="s">
        <v>898</v>
      </c>
      <c r="B854" s="11" t="s">
        <v>1347</v>
      </c>
    </row>
    <row r="855" spans="1:2" x14ac:dyDescent="0.2">
      <c r="A855" s="11" t="s">
        <v>1392</v>
      </c>
      <c r="B855" s="11" t="s">
        <v>1348</v>
      </c>
    </row>
    <row r="856" spans="1:2" x14ac:dyDescent="0.2">
      <c r="A856" s="11" t="s">
        <v>1395</v>
      </c>
      <c r="B856" s="11" t="s">
        <v>1348</v>
      </c>
    </row>
    <row r="857" spans="1:2" x14ac:dyDescent="0.2">
      <c r="A857" s="11" t="s">
        <v>1393</v>
      </c>
      <c r="B857" s="11" t="s">
        <v>1394</v>
      </c>
    </row>
    <row r="858" spans="1:2" x14ac:dyDescent="0.2">
      <c r="A858" s="11" t="s">
        <v>899</v>
      </c>
      <c r="B858" s="11" t="s">
        <v>1347</v>
      </c>
    </row>
    <row r="859" spans="1:2" x14ac:dyDescent="0.2">
      <c r="A859" s="11" t="s">
        <v>900</v>
      </c>
      <c r="B859" s="11" t="s">
        <v>1347</v>
      </c>
    </row>
    <row r="860" spans="1:2" x14ac:dyDescent="0.2">
      <c r="A860" s="11" t="s">
        <v>901</v>
      </c>
      <c r="B860" s="11" t="s">
        <v>1347</v>
      </c>
    </row>
    <row r="861" spans="1:2" x14ac:dyDescent="0.2">
      <c r="A861" s="11" t="s">
        <v>902</v>
      </c>
      <c r="B861" s="11" t="s">
        <v>1347</v>
      </c>
    </row>
    <row r="862" spans="1:2" x14ac:dyDescent="0.2">
      <c r="A862" s="11" t="s">
        <v>903</v>
      </c>
      <c r="B862" s="11" t="s">
        <v>1347</v>
      </c>
    </row>
    <row r="863" spans="1:2" x14ac:dyDescent="0.2">
      <c r="A863" s="11" t="s">
        <v>904</v>
      </c>
      <c r="B863" s="11" t="s">
        <v>1347</v>
      </c>
    </row>
    <row r="864" spans="1:2" x14ac:dyDescent="0.2">
      <c r="A864" s="11" t="s">
        <v>1396</v>
      </c>
      <c r="B864" s="11" t="s">
        <v>1348</v>
      </c>
    </row>
    <row r="865" spans="1:2" x14ac:dyDescent="0.2">
      <c r="A865" s="11" t="s">
        <v>906</v>
      </c>
      <c r="B865" s="11" t="s">
        <v>1348</v>
      </c>
    </row>
    <row r="866" spans="1:2" x14ac:dyDescent="0.2">
      <c r="A866" s="11" t="s">
        <v>907</v>
      </c>
      <c r="B866" s="11" t="s">
        <v>1347</v>
      </c>
    </row>
    <row r="867" spans="1:2" x14ac:dyDescent="0.2">
      <c r="A867" s="11" t="s">
        <v>908</v>
      </c>
      <c r="B867" s="11" t="s">
        <v>1347</v>
      </c>
    </row>
    <row r="868" spans="1:2" x14ac:dyDescent="0.2">
      <c r="A868" s="11" t="s">
        <v>905</v>
      </c>
      <c r="B868" s="11" t="s">
        <v>1347</v>
      </c>
    </row>
    <row r="869" spans="1:2" x14ac:dyDescent="0.2">
      <c r="A869" s="11" t="s">
        <v>1397</v>
      </c>
      <c r="B869" s="11" t="s">
        <v>1348</v>
      </c>
    </row>
    <row r="870" spans="1:2" x14ac:dyDescent="0.2">
      <c r="A870" s="11" t="s">
        <v>909</v>
      </c>
      <c r="B870" s="11" t="s">
        <v>1347</v>
      </c>
    </row>
    <row r="871" spans="1:2" x14ac:dyDescent="0.2">
      <c r="A871" s="11" t="s">
        <v>910</v>
      </c>
      <c r="B871" s="11" t="s">
        <v>1347</v>
      </c>
    </row>
    <row r="872" spans="1:2" x14ac:dyDescent="0.2">
      <c r="A872" s="11" t="s">
        <v>911</v>
      </c>
      <c r="B872" s="11" t="s">
        <v>1347</v>
      </c>
    </row>
    <row r="873" spans="1:2" x14ac:dyDescent="0.2">
      <c r="A873" s="11" t="s">
        <v>1399</v>
      </c>
      <c r="B873" s="11" t="s">
        <v>1348</v>
      </c>
    </row>
    <row r="874" spans="1:2" x14ac:dyDescent="0.2">
      <c r="A874" s="11" t="s">
        <v>1398</v>
      </c>
      <c r="B874" s="11" t="s">
        <v>1272</v>
      </c>
    </row>
    <row r="875" spans="1:2" x14ac:dyDescent="0.2">
      <c r="A875" s="11" t="s">
        <v>1400</v>
      </c>
      <c r="B875" s="11" t="s">
        <v>1348</v>
      </c>
    </row>
    <row r="876" spans="1:2" x14ac:dyDescent="0.2">
      <c r="A876" s="11" t="s">
        <v>1401</v>
      </c>
      <c r="B876" s="11" t="s">
        <v>1348</v>
      </c>
    </row>
    <row r="877" spans="1:2" x14ac:dyDescent="0.2">
      <c r="A877" s="11" t="s">
        <v>912</v>
      </c>
      <c r="B877" s="11" t="s">
        <v>1347</v>
      </c>
    </row>
    <row r="878" spans="1:2" x14ac:dyDescent="0.2">
      <c r="A878" s="11" t="s">
        <v>913</v>
      </c>
      <c r="B878" s="11" t="s">
        <v>1347</v>
      </c>
    </row>
    <row r="879" spans="1:2" x14ac:dyDescent="0.2">
      <c r="A879" s="11" t="s">
        <v>1378</v>
      </c>
      <c r="B879" s="11" t="s">
        <v>1348</v>
      </c>
    </row>
    <row r="880" spans="1:2" x14ac:dyDescent="0.2">
      <c r="A880" s="11" t="s">
        <v>914</v>
      </c>
      <c r="B880" s="11" t="s">
        <v>1347</v>
      </c>
    </row>
    <row r="881" spans="1:2" x14ac:dyDescent="0.2">
      <c r="A881" s="11" t="s">
        <v>1417</v>
      </c>
      <c r="B881" s="11" t="s">
        <v>1348</v>
      </c>
    </row>
    <row r="882" spans="1:2" x14ac:dyDescent="0.2">
      <c r="A882" s="11" t="s">
        <v>915</v>
      </c>
      <c r="B882" s="11" t="s">
        <v>1347</v>
      </c>
    </row>
    <row r="883" spans="1:2" x14ac:dyDescent="0.2">
      <c r="A883" s="11" t="s">
        <v>1402</v>
      </c>
      <c r="B883" s="11" t="s">
        <v>1348</v>
      </c>
    </row>
    <row r="884" spans="1:2" x14ac:dyDescent="0.2">
      <c r="A884" s="11" t="s">
        <v>1403</v>
      </c>
      <c r="B884" s="11" t="s">
        <v>1348</v>
      </c>
    </row>
    <row r="885" spans="1:2" x14ac:dyDescent="0.2">
      <c r="A885" s="11" t="s">
        <v>916</v>
      </c>
      <c r="B885" s="11" t="s">
        <v>1347</v>
      </c>
    </row>
    <row r="886" spans="1:2" x14ac:dyDescent="0.2">
      <c r="A886" s="11" t="s">
        <v>917</v>
      </c>
      <c r="B886" s="11" t="s">
        <v>1347</v>
      </c>
    </row>
    <row r="887" spans="1:2" x14ac:dyDescent="0.2">
      <c r="A887" s="11" t="s">
        <v>918</v>
      </c>
      <c r="B887" s="11" t="s">
        <v>1347</v>
      </c>
    </row>
    <row r="888" spans="1:2" x14ac:dyDescent="0.2">
      <c r="A888" s="11" t="s">
        <v>919</v>
      </c>
      <c r="B888" s="11" t="s">
        <v>1347</v>
      </c>
    </row>
    <row r="889" spans="1:2" x14ac:dyDescent="0.2">
      <c r="A889" s="11" t="s">
        <v>1404</v>
      </c>
      <c r="B889" s="11" t="s">
        <v>1348</v>
      </c>
    </row>
    <row r="890" spans="1:2" x14ac:dyDescent="0.2">
      <c r="A890" s="11" t="s">
        <v>1405</v>
      </c>
      <c r="B890" s="11" t="s">
        <v>1348</v>
      </c>
    </row>
    <row r="891" spans="1:2" x14ac:dyDescent="0.2">
      <c r="A891" s="11" t="s">
        <v>355</v>
      </c>
      <c r="B891" s="11" t="s">
        <v>1348</v>
      </c>
    </row>
    <row r="892" spans="1:2" x14ac:dyDescent="0.2">
      <c r="A892" s="11" t="s">
        <v>355</v>
      </c>
      <c r="B892" s="11" t="s">
        <v>1348</v>
      </c>
    </row>
    <row r="893" spans="1:2" x14ac:dyDescent="0.2">
      <c r="A893" s="11" t="s">
        <v>920</v>
      </c>
      <c r="B893" s="11" t="s">
        <v>1347</v>
      </c>
    </row>
    <row r="894" spans="1:2" x14ac:dyDescent="0.2">
      <c r="A894" s="11" t="s">
        <v>1406</v>
      </c>
      <c r="B894" s="11" t="s">
        <v>1348</v>
      </c>
    </row>
    <row r="895" spans="1:2" x14ac:dyDescent="0.2">
      <c r="A895" s="11" t="s">
        <v>1407</v>
      </c>
      <c r="B895" s="11" t="s">
        <v>1348</v>
      </c>
    </row>
    <row r="896" spans="1:2" x14ac:dyDescent="0.2">
      <c r="A896" s="11" t="s">
        <v>1408</v>
      </c>
      <c r="B896" s="11" t="s">
        <v>1348</v>
      </c>
    </row>
    <row r="897" spans="1:2" x14ac:dyDescent="0.2">
      <c r="A897" s="11" t="s">
        <v>921</v>
      </c>
      <c r="B897" s="11" t="s">
        <v>1347</v>
      </c>
    </row>
    <row r="898" spans="1:2" x14ac:dyDescent="0.2">
      <c r="A898" s="11" t="s">
        <v>922</v>
      </c>
      <c r="B898" s="11" t="s">
        <v>1347</v>
      </c>
    </row>
    <row r="899" spans="1:2" x14ac:dyDescent="0.2">
      <c r="A899" s="11" t="s">
        <v>923</v>
      </c>
      <c r="B899" s="11" t="s">
        <v>1347</v>
      </c>
    </row>
    <row r="900" spans="1:2" x14ac:dyDescent="0.2">
      <c r="A900" s="11" t="s">
        <v>924</v>
      </c>
      <c r="B900" s="11" t="s">
        <v>1347</v>
      </c>
    </row>
    <row r="901" spans="1:2" x14ac:dyDescent="0.2">
      <c r="A901" s="11" t="s">
        <v>925</v>
      </c>
      <c r="B901" s="11" t="s">
        <v>1347</v>
      </c>
    </row>
    <row r="902" spans="1:2" x14ac:dyDescent="0.2">
      <c r="A902" s="11" t="s">
        <v>1409</v>
      </c>
      <c r="B902" s="11" t="s">
        <v>1348</v>
      </c>
    </row>
    <row r="903" spans="1:2" x14ac:dyDescent="0.2">
      <c r="A903" s="11" t="s">
        <v>1410</v>
      </c>
      <c r="B903" s="11" t="s">
        <v>1348</v>
      </c>
    </row>
    <row r="904" spans="1:2" x14ac:dyDescent="0.2">
      <c r="A904" s="11" t="s">
        <v>926</v>
      </c>
      <c r="B904" s="11" t="s">
        <v>1347</v>
      </c>
    </row>
    <row r="905" spans="1:2" x14ac:dyDescent="0.2">
      <c r="A905" s="11" t="s">
        <v>1411</v>
      </c>
      <c r="B905" s="11" t="s">
        <v>1348</v>
      </c>
    </row>
    <row r="906" spans="1:2" x14ac:dyDescent="0.2">
      <c r="A906" s="11" t="s">
        <v>1412</v>
      </c>
      <c r="B906" s="11" t="s">
        <v>1348</v>
      </c>
    </row>
    <row r="907" spans="1:2" x14ac:dyDescent="0.2">
      <c r="A907" s="11" t="s">
        <v>927</v>
      </c>
      <c r="B907" s="11" t="s">
        <v>1347</v>
      </c>
    </row>
    <row r="908" spans="1:2" x14ac:dyDescent="0.2">
      <c r="A908" s="11" t="s">
        <v>928</v>
      </c>
      <c r="B908" s="11" t="s">
        <v>1347</v>
      </c>
    </row>
    <row r="909" spans="1:2" x14ac:dyDescent="0.2">
      <c r="A909" s="11" t="s">
        <v>1413</v>
      </c>
      <c r="B909" s="11" t="s">
        <v>1348</v>
      </c>
    </row>
    <row r="910" spans="1:2" x14ac:dyDescent="0.2">
      <c r="A910" s="11" t="s">
        <v>1414</v>
      </c>
      <c r="B910" s="11" t="s">
        <v>1348</v>
      </c>
    </row>
    <row r="911" spans="1:2" x14ac:dyDescent="0.2">
      <c r="A911" s="11" t="s">
        <v>1415</v>
      </c>
      <c r="B911" s="11" t="s">
        <v>1348</v>
      </c>
    </row>
    <row r="912" spans="1:2" x14ac:dyDescent="0.2">
      <c r="A912" s="11" t="s">
        <v>1416</v>
      </c>
      <c r="B912" s="11" t="s">
        <v>1348</v>
      </c>
    </row>
    <row r="913" spans="1:2" x14ac:dyDescent="0.2">
      <c r="A913" s="11" t="s">
        <v>929</v>
      </c>
      <c r="B913" s="11" t="s">
        <v>1347</v>
      </c>
    </row>
    <row r="914" spans="1:2" x14ac:dyDescent="0.2">
      <c r="A914" s="11" t="s">
        <v>1418</v>
      </c>
      <c r="B914" s="11" t="s">
        <v>1348</v>
      </c>
    </row>
    <row r="915" spans="1:2" x14ac:dyDescent="0.2">
      <c r="A915" s="11" t="s">
        <v>930</v>
      </c>
      <c r="B915" s="11" t="s">
        <v>1347</v>
      </c>
    </row>
    <row r="916" spans="1:2" x14ac:dyDescent="0.2">
      <c r="A916" s="11" t="s">
        <v>1419</v>
      </c>
      <c r="B916" s="11" t="s">
        <v>1348</v>
      </c>
    </row>
    <row r="917" spans="1:2" x14ac:dyDescent="0.2">
      <c r="A917" s="11" t="s">
        <v>1420</v>
      </c>
      <c r="B917" s="11" t="s">
        <v>1348</v>
      </c>
    </row>
    <row r="918" spans="1:2" x14ac:dyDescent="0.2">
      <c r="A918" s="11" t="s">
        <v>931</v>
      </c>
      <c r="B918" s="11" t="s">
        <v>1347</v>
      </c>
    </row>
    <row r="919" spans="1:2" x14ac:dyDescent="0.2">
      <c r="A919" s="11" t="s">
        <v>932</v>
      </c>
      <c r="B919" s="11" t="s">
        <v>1347</v>
      </c>
    </row>
    <row r="920" spans="1:2" x14ac:dyDescent="0.2">
      <c r="A920" s="11" t="s">
        <v>933</v>
      </c>
      <c r="B920" s="11" t="s">
        <v>1347</v>
      </c>
    </row>
    <row r="921" spans="1:2" x14ac:dyDescent="0.2">
      <c r="A921" s="11" t="s">
        <v>356</v>
      </c>
      <c r="B921" s="11" t="s">
        <v>1364</v>
      </c>
    </row>
    <row r="922" spans="1:2" x14ac:dyDescent="0.2">
      <c r="A922" s="11" t="s">
        <v>1422</v>
      </c>
      <c r="B922" s="11" t="s">
        <v>1348</v>
      </c>
    </row>
    <row r="923" spans="1:2" x14ac:dyDescent="0.2">
      <c r="A923" s="11" t="s">
        <v>1423</v>
      </c>
      <c r="B923" s="11" t="s">
        <v>1348</v>
      </c>
    </row>
    <row r="924" spans="1:2" x14ac:dyDescent="0.2">
      <c r="A924" s="11" t="s">
        <v>1424</v>
      </c>
      <c r="B924" s="11" t="s">
        <v>1348</v>
      </c>
    </row>
    <row r="925" spans="1:2" x14ac:dyDescent="0.2">
      <c r="A925" s="11" t="s">
        <v>1425</v>
      </c>
      <c r="B925" s="11" t="s">
        <v>1348</v>
      </c>
    </row>
    <row r="926" spans="1:2" x14ac:dyDescent="0.2">
      <c r="A926" s="11" t="s">
        <v>934</v>
      </c>
      <c r="B926" s="11" t="s">
        <v>1347</v>
      </c>
    </row>
    <row r="927" spans="1:2" x14ac:dyDescent="0.2">
      <c r="A927" s="11" t="s">
        <v>1426</v>
      </c>
      <c r="B927" s="11" t="s">
        <v>1348</v>
      </c>
    </row>
    <row r="928" spans="1:2" x14ac:dyDescent="0.2">
      <c r="A928" s="11" t="s">
        <v>1421</v>
      </c>
      <c r="B928" s="11" t="s">
        <v>1348</v>
      </c>
    </row>
    <row r="929" spans="1:2" x14ac:dyDescent="0.2">
      <c r="A929" s="11" t="s">
        <v>1427</v>
      </c>
      <c r="B929" s="11" t="s">
        <v>1348</v>
      </c>
    </row>
    <row r="930" spans="1:2" x14ac:dyDescent="0.2">
      <c r="A930" s="11" t="s">
        <v>1429</v>
      </c>
      <c r="B930" s="11" t="s">
        <v>1348</v>
      </c>
    </row>
    <row r="931" spans="1:2" x14ac:dyDescent="0.2">
      <c r="A931" s="11" t="s">
        <v>935</v>
      </c>
      <c r="B931" s="11" t="s">
        <v>1347</v>
      </c>
    </row>
    <row r="932" spans="1:2" x14ac:dyDescent="0.2">
      <c r="A932" s="11" t="s">
        <v>1430</v>
      </c>
      <c r="B932" s="11" t="s">
        <v>1348</v>
      </c>
    </row>
    <row r="933" spans="1:2" x14ac:dyDescent="0.2">
      <c r="A933" s="11" t="s">
        <v>1431</v>
      </c>
      <c r="B933" s="11" t="s">
        <v>1348</v>
      </c>
    </row>
    <row r="934" spans="1:2" x14ac:dyDescent="0.2">
      <c r="A934" s="11" t="s">
        <v>1428</v>
      </c>
      <c r="B934" s="11" t="s">
        <v>1348</v>
      </c>
    </row>
    <row r="935" spans="1:2" x14ac:dyDescent="0.2">
      <c r="A935" s="11" t="s">
        <v>976</v>
      </c>
      <c r="B935" s="11" t="s">
        <v>1347</v>
      </c>
    </row>
    <row r="936" spans="1:2" x14ac:dyDescent="0.2">
      <c r="A936" s="11" t="s">
        <v>977</v>
      </c>
      <c r="B936" s="11" t="s">
        <v>1347</v>
      </c>
    </row>
    <row r="937" spans="1:2" x14ac:dyDescent="0.2">
      <c r="A937" s="11" t="s">
        <v>936</v>
      </c>
      <c r="B937" s="11" t="s">
        <v>1347</v>
      </c>
    </row>
    <row r="938" spans="1:2" x14ac:dyDescent="0.2">
      <c r="A938" s="11" t="s">
        <v>1433</v>
      </c>
      <c r="B938" s="11" t="s">
        <v>1348</v>
      </c>
    </row>
    <row r="939" spans="1:2" x14ac:dyDescent="0.2">
      <c r="A939" s="11" t="s">
        <v>1432</v>
      </c>
      <c r="B939" s="11" t="s">
        <v>1272</v>
      </c>
    </row>
    <row r="940" spans="1:2" x14ac:dyDescent="0.2">
      <c r="A940" s="11" t="s">
        <v>1434</v>
      </c>
      <c r="B940" s="11" t="s">
        <v>1348</v>
      </c>
    </row>
    <row r="941" spans="1:2" x14ac:dyDescent="0.2">
      <c r="A941" s="11" t="s">
        <v>1435</v>
      </c>
      <c r="B941" s="11" t="s">
        <v>1348</v>
      </c>
    </row>
    <row r="942" spans="1:2" x14ac:dyDescent="0.2">
      <c r="A942" s="11" t="s">
        <v>1436</v>
      </c>
      <c r="B942" s="11" t="s">
        <v>1348</v>
      </c>
    </row>
    <row r="943" spans="1:2" x14ac:dyDescent="0.2">
      <c r="A943" s="11" t="s">
        <v>1437</v>
      </c>
      <c r="B943" s="11" t="s">
        <v>1348</v>
      </c>
    </row>
    <row r="944" spans="1:2" x14ac:dyDescent="0.2">
      <c r="A944" s="11" t="s">
        <v>1438</v>
      </c>
      <c r="B944" s="11" t="s">
        <v>1348</v>
      </c>
    </row>
    <row r="945" spans="1:2" x14ac:dyDescent="0.2">
      <c r="A945" s="11" t="s">
        <v>937</v>
      </c>
      <c r="B945" s="11" t="s">
        <v>1347</v>
      </c>
    </row>
    <row r="946" spans="1:2" x14ac:dyDescent="0.2">
      <c r="A946" s="11" t="s">
        <v>938</v>
      </c>
      <c r="B946" s="11" t="s">
        <v>1347</v>
      </c>
    </row>
    <row r="947" spans="1:2" x14ac:dyDescent="0.2">
      <c r="A947" s="11" t="s">
        <v>939</v>
      </c>
      <c r="B947" s="11" t="s">
        <v>1347</v>
      </c>
    </row>
    <row r="948" spans="1:2" x14ac:dyDescent="0.2">
      <c r="A948" s="11" t="s">
        <v>940</v>
      </c>
      <c r="B948" s="11" t="s">
        <v>1347</v>
      </c>
    </row>
    <row r="949" spans="1:2" x14ac:dyDescent="0.2">
      <c r="A949" s="11" t="s">
        <v>941</v>
      </c>
      <c r="B949" s="11" t="s">
        <v>1347</v>
      </c>
    </row>
    <row r="950" spans="1:2" x14ac:dyDescent="0.2">
      <c r="A950" s="11" t="s">
        <v>1439</v>
      </c>
      <c r="B950" s="11" t="s">
        <v>1440</v>
      </c>
    </row>
    <row r="951" spans="1:2" x14ac:dyDescent="0.2">
      <c r="A951" s="11" t="s">
        <v>942</v>
      </c>
      <c r="B951" s="11" t="s">
        <v>1347</v>
      </c>
    </row>
    <row r="952" spans="1:2" x14ac:dyDescent="0.2">
      <c r="A952" s="11" t="s">
        <v>943</v>
      </c>
      <c r="B952" s="11" t="s">
        <v>1347</v>
      </c>
    </row>
    <row r="953" spans="1:2" x14ac:dyDescent="0.2">
      <c r="A953" s="11" t="s">
        <v>944</v>
      </c>
      <c r="B953" s="11" t="s">
        <v>1347</v>
      </c>
    </row>
    <row r="954" spans="1:2" x14ac:dyDescent="0.2">
      <c r="A954" s="11" t="s">
        <v>945</v>
      </c>
      <c r="B954" s="11" t="s">
        <v>1347</v>
      </c>
    </row>
    <row r="955" spans="1:2" x14ac:dyDescent="0.2">
      <c r="A955" s="11" t="s">
        <v>946</v>
      </c>
      <c r="B955" s="11" t="s">
        <v>1347</v>
      </c>
    </row>
    <row r="956" spans="1:2" x14ac:dyDescent="0.2">
      <c r="A956" s="11" t="s">
        <v>947</v>
      </c>
      <c r="B956" s="11" t="s">
        <v>1347</v>
      </c>
    </row>
    <row r="957" spans="1:2" x14ac:dyDescent="0.2">
      <c r="A957" s="11" t="s">
        <v>1441</v>
      </c>
      <c r="B957" s="11" t="s">
        <v>1261</v>
      </c>
    </row>
    <row r="958" spans="1:2" x14ac:dyDescent="0.2">
      <c r="A958" s="11" t="s">
        <v>1441</v>
      </c>
      <c r="B958" s="11" t="s">
        <v>1348</v>
      </c>
    </row>
    <row r="959" spans="1:2" x14ac:dyDescent="0.2">
      <c r="A959" s="11" t="s">
        <v>948</v>
      </c>
      <c r="B959" s="11" t="s">
        <v>1347</v>
      </c>
    </row>
    <row r="960" spans="1:2" x14ac:dyDescent="0.2">
      <c r="A960" s="11" t="s">
        <v>949</v>
      </c>
      <c r="B960" s="11" t="s">
        <v>1347</v>
      </c>
    </row>
    <row r="961" spans="1:2" x14ac:dyDescent="0.2">
      <c r="A961" s="11" t="s">
        <v>950</v>
      </c>
      <c r="B961" s="11" t="s">
        <v>1347</v>
      </c>
    </row>
    <row r="962" spans="1:2" x14ac:dyDescent="0.2">
      <c r="A962" s="11" t="s">
        <v>951</v>
      </c>
      <c r="B962" s="11" t="s">
        <v>1347</v>
      </c>
    </row>
    <row r="963" spans="1:2" x14ac:dyDescent="0.2">
      <c r="A963" s="11" t="s">
        <v>1442</v>
      </c>
      <c r="B963" s="11" t="s">
        <v>1348</v>
      </c>
    </row>
    <row r="964" spans="1:2" x14ac:dyDescent="0.2">
      <c r="A964" s="11" t="s">
        <v>952</v>
      </c>
      <c r="B964" s="11" t="s">
        <v>1347</v>
      </c>
    </row>
    <row r="965" spans="1:2" x14ac:dyDescent="0.2">
      <c r="A965" s="11" t="s">
        <v>1443</v>
      </c>
      <c r="B965" s="11" t="s">
        <v>1348</v>
      </c>
    </row>
    <row r="966" spans="1:2" x14ac:dyDescent="0.2">
      <c r="A966" s="11" t="s">
        <v>953</v>
      </c>
      <c r="B966" s="11" t="s">
        <v>1347</v>
      </c>
    </row>
    <row r="967" spans="1:2" x14ac:dyDescent="0.2">
      <c r="A967" s="11" t="s">
        <v>1444</v>
      </c>
      <c r="B967" s="11" t="s">
        <v>1348</v>
      </c>
    </row>
    <row r="968" spans="1:2" x14ac:dyDescent="0.2">
      <c r="A968" s="11" t="s">
        <v>954</v>
      </c>
      <c r="B968" s="11" t="s">
        <v>1347</v>
      </c>
    </row>
    <row r="969" spans="1:2" x14ac:dyDescent="0.2">
      <c r="A969" s="11" t="s">
        <v>955</v>
      </c>
      <c r="B969" s="11" t="s">
        <v>1347</v>
      </c>
    </row>
    <row r="970" spans="1:2" x14ac:dyDescent="0.2">
      <c r="A970" s="11" t="s">
        <v>956</v>
      </c>
      <c r="B970" s="11" t="s">
        <v>1347</v>
      </c>
    </row>
    <row r="971" spans="1:2" x14ac:dyDescent="0.2">
      <c r="A971" s="11" t="s">
        <v>957</v>
      </c>
      <c r="B971" s="11" t="s">
        <v>1347</v>
      </c>
    </row>
    <row r="972" spans="1:2" x14ac:dyDescent="0.2">
      <c r="A972" s="11" t="s">
        <v>958</v>
      </c>
      <c r="B972" s="11" t="s">
        <v>1347</v>
      </c>
    </row>
    <row r="973" spans="1:2" x14ac:dyDescent="0.2">
      <c r="A973" s="11" t="s">
        <v>1445</v>
      </c>
      <c r="B973" s="11" t="s">
        <v>1348</v>
      </c>
    </row>
    <row r="974" spans="1:2" x14ac:dyDescent="0.2">
      <c r="A974" s="11" t="s">
        <v>1446</v>
      </c>
      <c r="B974" s="11" t="s">
        <v>1348</v>
      </c>
    </row>
    <row r="975" spans="1:2" x14ac:dyDescent="0.2">
      <c r="A975" s="11" t="s">
        <v>1447</v>
      </c>
      <c r="B975" s="11" t="s">
        <v>1348</v>
      </c>
    </row>
    <row r="976" spans="1:2" x14ac:dyDescent="0.2">
      <c r="A976" s="11" t="s">
        <v>1448</v>
      </c>
      <c r="B976" s="11" t="s">
        <v>1348</v>
      </c>
    </row>
    <row r="977" spans="1:2" x14ac:dyDescent="0.2">
      <c r="A977" s="11" t="s">
        <v>959</v>
      </c>
      <c r="B977" s="11" t="s">
        <v>1347</v>
      </c>
    </row>
    <row r="978" spans="1:2" x14ac:dyDescent="0.2">
      <c r="A978" s="11" t="s">
        <v>960</v>
      </c>
      <c r="B978" s="11" t="s">
        <v>1347</v>
      </c>
    </row>
    <row r="979" spans="1:2" x14ac:dyDescent="0.2">
      <c r="A979" s="11" t="s">
        <v>961</v>
      </c>
      <c r="B979" s="11" t="s">
        <v>1347</v>
      </c>
    </row>
    <row r="980" spans="1:2" x14ac:dyDescent="0.2">
      <c r="A980" s="11" t="s">
        <v>962</v>
      </c>
      <c r="B980" s="11" t="s">
        <v>1347</v>
      </c>
    </row>
    <row r="981" spans="1:2" x14ac:dyDescent="0.2">
      <c r="A981" s="11" t="s">
        <v>963</v>
      </c>
      <c r="B981" s="11" t="s">
        <v>1347</v>
      </c>
    </row>
    <row r="982" spans="1:2" x14ac:dyDescent="0.2">
      <c r="A982" s="11" t="s">
        <v>964</v>
      </c>
      <c r="B982" s="11" t="s">
        <v>1347</v>
      </c>
    </row>
    <row r="983" spans="1:2" x14ac:dyDescent="0.2">
      <c r="A983" s="11" t="s">
        <v>965</v>
      </c>
      <c r="B983" s="11" t="s">
        <v>1347</v>
      </c>
    </row>
    <row r="984" spans="1:2" x14ac:dyDescent="0.2">
      <c r="A984" s="11" t="s">
        <v>966</v>
      </c>
      <c r="B984" s="11" t="s">
        <v>1347</v>
      </c>
    </row>
    <row r="985" spans="1:2" x14ac:dyDescent="0.2">
      <c r="A985" s="11" t="s">
        <v>967</v>
      </c>
      <c r="B985" s="11" t="s">
        <v>1347</v>
      </c>
    </row>
    <row r="986" spans="1:2" x14ac:dyDescent="0.2">
      <c r="A986" s="11" t="s">
        <v>1450</v>
      </c>
      <c r="B986" s="11" t="s">
        <v>1348</v>
      </c>
    </row>
    <row r="987" spans="1:2" x14ac:dyDescent="0.2">
      <c r="A987" s="11" t="s">
        <v>1449</v>
      </c>
      <c r="B987" s="11" t="s">
        <v>1261</v>
      </c>
    </row>
    <row r="988" spans="1:2" x14ac:dyDescent="0.2">
      <c r="A988" s="11" t="s">
        <v>1451</v>
      </c>
      <c r="B988" s="11" t="s">
        <v>1348</v>
      </c>
    </row>
    <row r="989" spans="1:2" x14ac:dyDescent="0.2">
      <c r="A989" s="11" t="s">
        <v>968</v>
      </c>
      <c r="B989" s="11" t="s">
        <v>1347</v>
      </c>
    </row>
    <row r="990" spans="1:2" x14ac:dyDescent="0.2">
      <c r="A990" s="11" t="s">
        <v>969</v>
      </c>
      <c r="B990" s="11" t="s">
        <v>1347</v>
      </c>
    </row>
    <row r="991" spans="1:2" x14ac:dyDescent="0.2">
      <c r="A991" s="11" t="s">
        <v>970</v>
      </c>
      <c r="B991" s="11" t="s">
        <v>1347</v>
      </c>
    </row>
    <row r="992" spans="1:2" x14ac:dyDescent="0.2">
      <c r="A992" s="11" t="s">
        <v>971</v>
      </c>
      <c r="B992" s="11" t="s">
        <v>1347</v>
      </c>
    </row>
    <row r="993" spans="1:2" x14ac:dyDescent="0.2">
      <c r="A993" s="11" t="s">
        <v>1452</v>
      </c>
      <c r="B993" s="11" t="s">
        <v>1348</v>
      </c>
    </row>
    <row r="994" spans="1:2" x14ac:dyDescent="0.2">
      <c r="A994" s="11" t="s">
        <v>972</v>
      </c>
      <c r="B994" s="11" t="s">
        <v>1347</v>
      </c>
    </row>
    <row r="995" spans="1:2" x14ac:dyDescent="0.2">
      <c r="A995" s="11" t="s">
        <v>1454</v>
      </c>
      <c r="B995" s="11" t="s">
        <v>1348</v>
      </c>
    </row>
    <row r="996" spans="1:2" x14ac:dyDescent="0.2">
      <c r="A996" s="11" t="s">
        <v>1453</v>
      </c>
      <c r="B996" s="11" t="s">
        <v>1364</v>
      </c>
    </row>
    <row r="997" spans="1:2" x14ac:dyDescent="0.2">
      <c r="A997" s="11" t="s">
        <v>1455</v>
      </c>
      <c r="B997" s="11" t="s">
        <v>1348</v>
      </c>
    </row>
    <row r="998" spans="1:2" x14ac:dyDescent="0.2">
      <c r="A998" s="11" t="s">
        <v>973</v>
      </c>
      <c r="B998" s="11" t="s">
        <v>1347</v>
      </c>
    </row>
    <row r="999" spans="1:2" x14ac:dyDescent="0.2">
      <c r="A999" s="11" t="s">
        <v>974</v>
      </c>
      <c r="B999" s="11" t="s">
        <v>1347</v>
      </c>
    </row>
    <row r="1000" spans="1:2" x14ac:dyDescent="0.2">
      <c r="A1000" s="11" t="s">
        <v>1456</v>
      </c>
      <c r="B1000" s="11" t="s">
        <v>1348</v>
      </c>
    </row>
    <row r="1001" spans="1:2" x14ac:dyDescent="0.2">
      <c r="A1001" s="11" t="s">
        <v>1457</v>
      </c>
      <c r="B1001" s="11" t="s">
        <v>1348</v>
      </c>
    </row>
    <row r="1002" spans="1:2" x14ac:dyDescent="0.2">
      <c r="A1002" s="11" t="s">
        <v>1458</v>
      </c>
      <c r="B1002" s="11" t="s">
        <v>1348</v>
      </c>
    </row>
    <row r="1003" spans="1:2" x14ac:dyDescent="0.2">
      <c r="A1003" s="11" t="s">
        <v>1459</v>
      </c>
      <c r="B1003" s="11" t="s">
        <v>1348</v>
      </c>
    </row>
    <row r="1004" spans="1:2" x14ac:dyDescent="0.2">
      <c r="A1004" s="11" t="s">
        <v>975</v>
      </c>
      <c r="B1004" s="11" t="s">
        <v>1347</v>
      </c>
    </row>
    <row r="1005" spans="1:2" x14ac:dyDescent="0.2">
      <c r="A1005" s="11" t="s">
        <v>1460</v>
      </c>
      <c r="B1005" s="11" t="s">
        <v>1348</v>
      </c>
    </row>
    <row r="1006" spans="1:2" x14ac:dyDescent="0.2">
      <c r="A1006" s="11" t="s">
        <v>1461</v>
      </c>
      <c r="B1006" s="11" t="s">
        <v>1348</v>
      </c>
    </row>
    <row r="1007" spans="1:2" x14ac:dyDescent="0.2">
      <c r="A1007" s="11" t="s">
        <v>1462</v>
      </c>
      <c r="B1007" s="11" t="s">
        <v>1348</v>
      </c>
    </row>
    <row r="1008" spans="1:2" x14ac:dyDescent="0.2">
      <c r="A1008" s="11" t="s">
        <v>1463</v>
      </c>
      <c r="B1008" s="11" t="s">
        <v>1348</v>
      </c>
    </row>
    <row r="1009" spans="1:2" x14ac:dyDescent="0.2">
      <c r="A1009" s="11" t="s">
        <v>1464</v>
      </c>
      <c r="B1009" s="11" t="s">
        <v>1348</v>
      </c>
    </row>
    <row r="1010" spans="1:2" x14ac:dyDescent="0.2">
      <c r="A1010" s="11" t="s">
        <v>1465</v>
      </c>
      <c r="B1010" s="11" t="s">
        <v>1348</v>
      </c>
    </row>
    <row r="1011" spans="1:2" x14ac:dyDescent="0.2">
      <c r="A1011" s="11" t="s">
        <v>1466</v>
      </c>
      <c r="B1011" s="11" t="s">
        <v>1348</v>
      </c>
    </row>
    <row r="1012" spans="1:2" x14ac:dyDescent="0.2">
      <c r="A1012" s="11" t="s">
        <v>978</v>
      </c>
      <c r="B1012" s="11" t="s">
        <v>1347</v>
      </c>
    </row>
    <row r="1013" spans="1:2" x14ac:dyDescent="0.2">
      <c r="A1013" s="11" t="s">
        <v>979</v>
      </c>
      <c r="B1013" s="11" t="s">
        <v>1347</v>
      </c>
    </row>
    <row r="1014" spans="1:2" x14ac:dyDescent="0.2">
      <c r="A1014" s="11" t="s">
        <v>980</v>
      </c>
      <c r="B1014" s="11" t="s">
        <v>1347</v>
      </c>
    </row>
    <row r="1015" spans="1:2" x14ac:dyDescent="0.2">
      <c r="A1015" s="11" t="s">
        <v>1467</v>
      </c>
      <c r="B1015" s="11" t="s">
        <v>1348</v>
      </c>
    </row>
    <row r="1016" spans="1:2" x14ac:dyDescent="0.2">
      <c r="A1016" s="11" t="s">
        <v>1468</v>
      </c>
      <c r="B1016" s="11" t="s">
        <v>1348</v>
      </c>
    </row>
    <row r="1017" spans="1:2" x14ac:dyDescent="0.2">
      <c r="A1017" s="11" t="s">
        <v>1469</v>
      </c>
      <c r="B1017" s="11" t="s">
        <v>1348</v>
      </c>
    </row>
    <row r="1018" spans="1:2" x14ac:dyDescent="0.2">
      <c r="A1018" s="11" t="s">
        <v>1470</v>
      </c>
      <c r="B1018" s="11" t="s">
        <v>1348</v>
      </c>
    </row>
    <row r="1019" spans="1:2" x14ac:dyDescent="0.2">
      <c r="A1019" s="11" t="s">
        <v>1471</v>
      </c>
      <c r="B1019" s="11" t="s">
        <v>1348</v>
      </c>
    </row>
    <row r="1020" spans="1:2" x14ac:dyDescent="0.2">
      <c r="A1020" s="11" t="s">
        <v>981</v>
      </c>
      <c r="B1020" s="11" t="s">
        <v>1347</v>
      </c>
    </row>
    <row r="1021" spans="1:2" x14ac:dyDescent="0.2">
      <c r="A1021" s="11" t="s">
        <v>1472</v>
      </c>
      <c r="B1021" s="11" t="s">
        <v>1348</v>
      </c>
    </row>
    <row r="1022" spans="1:2" x14ac:dyDescent="0.2">
      <c r="A1022" s="11" t="s">
        <v>982</v>
      </c>
      <c r="B1022" s="11" t="s">
        <v>1347</v>
      </c>
    </row>
    <row r="1023" spans="1:2" x14ac:dyDescent="0.2">
      <c r="A1023" s="11" t="s">
        <v>1473</v>
      </c>
      <c r="B1023" s="11" t="s">
        <v>1474</v>
      </c>
    </row>
    <row r="1024" spans="1:2" x14ac:dyDescent="0.2">
      <c r="A1024" s="11" t="s">
        <v>1475</v>
      </c>
      <c r="B1024" s="11" t="s">
        <v>1348</v>
      </c>
    </row>
    <row r="1025" spans="1:2" x14ac:dyDescent="0.2">
      <c r="A1025" s="11" t="s">
        <v>357</v>
      </c>
      <c r="B1025" s="11" t="s">
        <v>1348</v>
      </c>
    </row>
    <row r="1026" spans="1:2" x14ac:dyDescent="0.2">
      <c r="A1026" s="11" t="s">
        <v>1476</v>
      </c>
      <c r="B1026" s="11" t="s">
        <v>1348</v>
      </c>
    </row>
    <row r="1027" spans="1:2" x14ac:dyDescent="0.2">
      <c r="A1027" s="11" t="s">
        <v>983</v>
      </c>
      <c r="B1027" s="11" t="s">
        <v>1347</v>
      </c>
    </row>
    <row r="1028" spans="1:2" x14ac:dyDescent="0.2">
      <c r="A1028" s="11" t="s">
        <v>984</v>
      </c>
      <c r="B1028" s="11" t="s">
        <v>1347</v>
      </c>
    </row>
    <row r="1029" spans="1:2" x14ac:dyDescent="0.2">
      <c r="A1029" s="11" t="s">
        <v>1477</v>
      </c>
      <c r="B1029" s="11" t="s">
        <v>1348</v>
      </c>
    </row>
    <row r="1030" spans="1:2" x14ac:dyDescent="0.2">
      <c r="A1030" s="11" t="s">
        <v>1478</v>
      </c>
      <c r="B1030" s="11" t="s">
        <v>1348</v>
      </c>
    </row>
    <row r="1031" spans="1:2" x14ac:dyDescent="0.2">
      <c r="A1031" s="11" t="s">
        <v>1480</v>
      </c>
      <c r="B1031" s="11" t="s">
        <v>1348</v>
      </c>
    </row>
    <row r="1032" spans="1:2" x14ac:dyDescent="0.2">
      <c r="A1032" s="11" t="s">
        <v>1481</v>
      </c>
      <c r="B1032" s="11" t="s">
        <v>1348</v>
      </c>
    </row>
    <row r="1033" spans="1:2" x14ac:dyDescent="0.2">
      <c r="A1033" s="11" t="s">
        <v>1482</v>
      </c>
      <c r="B1033" s="11" t="s">
        <v>1348</v>
      </c>
    </row>
    <row r="1034" spans="1:2" x14ac:dyDescent="0.2">
      <c r="A1034" s="11" t="s">
        <v>985</v>
      </c>
      <c r="B1034" s="11" t="s">
        <v>1347</v>
      </c>
    </row>
    <row r="1035" spans="1:2" x14ac:dyDescent="0.2">
      <c r="A1035" s="11" t="s">
        <v>986</v>
      </c>
      <c r="B1035" s="11" t="s">
        <v>1347</v>
      </c>
    </row>
    <row r="1036" spans="1:2" x14ac:dyDescent="0.2">
      <c r="A1036" s="11" t="s">
        <v>1479</v>
      </c>
      <c r="B1036" s="11" t="s">
        <v>1348</v>
      </c>
    </row>
    <row r="1037" spans="1:2" x14ac:dyDescent="0.2">
      <c r="A1037" s="11" t="s">
        <v>1483</v>
      </c>
      <c r="B1037" s="11" t="s">
        <v>1484</v>
      </c>
    </row>
    <row r="1038" spans="1:2" x14ac:dyDescent="0.2">
      <c r="A1038" s="11" t="s">
        <v>1483</v>
      </c>
      <c r="B1038" s="11" t="s">
        <v>1348</v>
      </c>
    </row>
    <row r="1039" spans="1:2" x14ac:dyDescent="0.2">
      <c r="A1039" s="11" t="s">
        <v>1485</v>
      </c>
      <c r="B1039" s="11" t="s">
        <v>1348</v>
      </c>
    </row>
    <row r="1040" spans="1:2" x14ac:dyDescent="0.2">
      <c r="A1040" s="11" t="s">
        <v>1004</v>
      </c>
      <c r="B1040" s="11" t="s">
        <v>1347</v>
      </c>
    </row>
    <row r="1041" spans="1:2" x14ac:dyDescent="0.2">
      <c r="A1041" s="11" t="s">
        <v>1005</v>
      </c>
      <c r="B1041" s="11" t="s">
        <v>1347</v>
      </c>
    </row>
    <row r="1042" spans="1:2" x14ac:dyDescent="0.2">
      <c r="A1042" s="11" t="s">
        <v>1006</v>
      </c>
      <c r="B1042" s="11" t="s">
        <v>1347</v>
      </c>
    </row>
    <row r="1043" spans="1:2" x14ac:dyDescent="0.2">
      <c r="A1043" s="11" t="s">
        <v>1007</v>
      </c>
      <c r="B1043" s="11" t="s">
        <v>1347</v>
      </c>
    </row>
    <row r="1044" spans="1:2" x14ac:dyDescent="0.2">
      <c r="A1044" s="11" t="s">
        <v>1008</v>
      </c>
      <c r="B1044" s="11" t="s">
        <v>1347</v>
      </c>
    </row>
    <row r="1045" spans="1:2" x14ac:dyDescent="0.2">
      <c r="A1045" s="11" t="s">
        <v>987</v>
      </c>
      <c r="B1045" s="11" t="s">
        <v>1347</v>
      </c>
    </row>
    <row r="1046" spans="1:2" x14ac:dyDescent="0.2">
      <c r="A1046" s="11" t="s">
        <v>1486</v>
      </c>
      <c r="B1046" s="11" t="s">
        <v>1348</v>
      </c>
    </row>
    <row r="1047" spans="1:2" x14ac:dyDescent="0.2">
      <c r="A1047" s="11" t="s">
        <v>1487</v>
      </c>
      <c r="B1047" s="11" t="s">
        <v>1348</v>
      </c>
    </row>
    <row r="1048" spans="1:2" x14ac:dyDescent="0.2">
      <c r="A1048" s="11" t="s">
        <v>988</v>
      </c>
      <c r="B1048" s="11" t="s">
        <v>1347</v>
      </c>
    </row>
    <row r="1049" spans="1:2" x14ac:dyDescent="0.2">
      <c r="A1049" s="11" t="s">
        <v>989</v>
      </c>
      <c r="B1049" s="11" t="s">
        <v>1347</v>
      </c>
    </row>
    <row r="1050" spans="1:2" x14ac:dyDescent="0.2">
      <c r="A1050" s="11" t="s">
        <v>990</v>
      </c>
      <c r="B1050" s="11" t="s">
        <v>1347</v>
      </c>
    </row>
    <row r="1051" spans="1:2" x14ac:dyDescent="0.2">
      <c r="A1051" s="11" t="s">
        <v>1488</v>
      </c>
      <c r="B1051" s="11" t="s">
        <v>1348</v>
      </c>
    </row>
    <row r="1052" spans="1:2" x14ac:dyDescent="0.2">
      <c r="A1052" s="11" t="s">
        <v>991</v>
      </c>
      <c r="B1052" s="11" t="s">
        <v>1347</v>
      </c>
    </row>
    <row r="1053" spans="1:2" x14ac:dyDescent="0.2">
      <c r="A1053" s="11" t="s">
        <v>992</v>
      </c>
      <c r="B1053" s="11" t="s">
        <v>1347</v>
      </c>
    </row>
    <row r="1054" spans="1:2" x14ac:dyDescent="0.2">
      <c r="A1054" s="11" t="s">
        <v>1489</v>
      </c>
      <c r="B1054" s="11" t="s">
        <v>1348</v>
      </c>
    </row>
    <row r="1055" spans="1:2" x14ac:dyDescent="0.2">
      <c r="A1055" s="11" t="s">
        <v>1490</v>
      </c>
      <c r="B1055" s="11" t="s">
        <v>1348</v>
      </c>
    </row>
    <row r="1056" spans="1:2" x14ac:dyDescent="0.2">
      <c r="A1056" s="11" t="s">
        <v>993</v>
      </c>
      <c r="B1056" s="11" t="s">
        <v>1347</v>
      </c>
    </row>
    <row r="1057" spans="1:2" x14ac:dyDescent="0.2">
      <c r="A1057" s="11" t="s">
        <v>1491</v>
      </c>
      <c r="B1057" s="11" t="s">
        <v>1348</v>
      </c>
    </row>
    <row r="1058" spans="1:2" x14ac:dyDescent="0.2">
      <c r="A1058" s="11" t="s">
        <v>1492</v>
      </c>
      <c r="B1058" s="11" t="s">
        <v>1348</v>
      </c>
    </row>
    <row r="1059" spans="1:2" x14ac:dyDescent="0.2">
      <c r="A1059" s="11" t="s">
        <v>994</v>
      </c>
      <c r="B1059" s="11" t="s">
        <v>1347</v>
      </c>
    </row>
    <row r="1060" spans="1:2" x14ac:dyDescent="0.2">
      <c r="A1060" s="11" t="s">
        <v>1493</v>
      </c>
      <c r="B1060" s="11" t="s">
        <v>1348</v>
      </c>
    </row>
    <row r="1061" spans="1:2" x14ac:dyDescent="0.2">
      <c r="A1061" s="11" t="s">
        <v>1494</v>
      </c>
      <c r="B1061" s="11" t="s">
        <v>1348</v>
      </c>
    </row>
    <row r="1062" spans="1:2" x14ac:dyDescent="0.2">
      <c r="A1062" s="11" t="s">
        <v>1495</v>
      </c>
      <c r="B1062" s="11" t="s">
        <v>1348</v>
      </c>
    </row>
    <row r="1063" spans="1:2" x14ac:dyDescent="0.2">
      <c r="A1063" s="11" t="s">
        <v>1496</v>
      </c>
      <c r="B1063" s="11" t="s">
        <v>1348</v>
      </c>
    </row>
    <row r="1064" spans="1:2" x14ac:dyDescent="0.2">
      <c r="A1064" s="11" t="s">
        <v>1497</v>
      </c>
      <c r="B1064" s="11" t="s">
        <v>1348</v>
      </c>
    </row>
    <row r="1065" spans="1:2" x14ac:dyDescent="0.2">
      <c r="A1065" s="11" t="s">
        <v>1498</v>
      </c>
      <c r="B1065" s="11" t="s">
        <v>1348</v>
      </c>
    </row>
    <row r="1066" spans="1:2" x14ac:dyDescent="0.2">
      <c r="A1066" s="11" t="s">
        <v>995</v>
      </c>
      <c r="B1066" s="11" t="s">
        <v>1347</v>
      </c>
    </row>
    <row r="1067" spans="1:2" x14ac:dyDescent="0.2">
      <c r="A1067" s="11" t="s">
        <v>996</v>
      </c>
      <c r="B1067" s="11" t="s">
        <v>1347</v>
      </c>
    </row>
    <row r="1068" spans="1:2" x14ac:dyDescent="0.2">
      <c r="A1068" s="11" t="s">
        <v>997</v>
      </c>
      <c r="B1068" s="11" t="s">
        <v>1347</v>
      </c>
    </row>
    <row r="1069" spans="1:2" x14ac:dyDescent="0.2">
      <c r="A1069" s="11" t="s">
        <v>998</v>
      </c>
      <c r="B1069" s="11" t="s">
        <v>1347</v>
      </c>
    </row>
    <row r="1070" spans="1:2" x14ac:dyDescent="0.2">
      <c r="A1070" s="11" t="s">
        <v>999</v>
      </c>
      <c r="B1070" s="11" t="s">
        <v>1347</v>
      </c>
    </row>
    <row r="1071" spans="1:2" x14ac:dyDescent="0.2">
      <c r="A1071" s="11" t="s">
        <v>1499</v>
      </c>
      <c r="B1071" s="11" t="s">
        <v>1348</v>
      </c>
    </row>
    <row r="1072" spans="1:2" x14ac:dyDescent="0.2">
      <c r="A1072" s="11" t="s">
        <v>1500</v>
      </c>
      <c r="B1072" s="11" t="s">
        <v>1348</v>
      </c>
    </row>
    <row r="1073" spans="1:2" x14ac:dyDescent="0.2">
      <c r="A1073" s="11" t="s">
        <v>1501</v>
      </c>
      <c r="B1073" s="11" t="s">
        <v>1348</v>
      </c>
    </row>
    <row r="1074" spans="1:2" x14ac:dyDescent="0.2">
      <c r="A1074" s="11" t="s">
        <v>1000</v>
      </c>
      <c r="B1074" s="11" t="s">
        <v>1347</v>
      </c>
    </row>
    <row r="1075" spans="1:2" x14ac:dyDescent="0.2">
      <c r="A1075" s="11" t="s">
        <v>1502</v>
      </c>
      <c r="B1075" s="11" t="s">
        <v>1503</v>
      </c>
    </row>
    <row r="1076" spans="1:2" x14ac:dyDescent="0.2">
      <c r="A1076" s="11" t="s">
        <v>1504</v>
      </c>
      <c r="B1076" s="11" t="s">
        <v>1348</v>
      </c>
    </row>
    <row r="1077" spans="1:2" x14ac:dyDescent="0.2">
      <c r="A1077" s="11" t="s">
        <v>1505</v>
      </c>
      <c r="B1077" s="11" t="s">
        <v>1348</v>
      </c>
    </row>
    <row r="1078" spans="1:2" x14ac:dyDescent="0.2">
      <c r="A1078" s="11" t="s">
        <v>1001</v>
      </c>
      <c r="B1078" s="11" t="s">
        <v>1347</v>
      </c>
    </row>
    <row r="1079" spans="1:2" x14ac:dyDescent="0.2">
      <c r="A1079" s="11" t="s">
        <v>1002</v>
      </c>
      <c r="B1079" s="11" t="s">
        <v>1347</v>
      </c>
    </row>
    <row r="1080" spans="1:2" x14ac:dyDescent="0.2">
      <c r="A1080" s="11" t="s">
        <v>1003</v>
      </c>
      <c r="B1080" s="11" t="s">
        <v>1347</v>
      </c>
    </row>
    <row r="1081" spans="1:2" x14ac:dyDescent="0.2">
      <c r="A1081" s="11" t="s">
        <v>1506</v>
      </c>
      <c r="B1081" s="11" t="s">
        <v>1348</v>
      </c>
    </row>
    <row r="1082" spans="1:2" x14ac:dyDescent="0.2">
      <c r="A1082" s="11" t="s">
        <v>1507</v>
      </c>
      <c r="B1082" s="11" t="s">
        <v>1348</v>
      </c>
    </row>
    <row r="1083" spans="1:2" x14ac:dyDescent="0.2">
      <c r="A1083" s="11" t="s">
        <v>1508</v>
      </c>
      <c r="B1083" s="11" t="s">
        <v>1348</v>
      </c>
    </row>
    <row r="1084" spans="1:2" x14ac:dyDescent="0.2">
      <c r="A1084" s="11" t="s">
        <v>1509</v>
      </c>
      <c r="B1084" s="11" t="s">
        <v>1348</v>
      </c>
    </row>
    <row r="1085" spans="1:2" x14ac:dyDescent="0.2">
      <c r="A1085" s="11" t="s">
        <v>1510</v>
      </c>
      <c r="B1085" s="11" t="s">
        <v>1348</v>
      </c>
    </row>
    <row r="1086" spans="1:2" x14ac:dyDescent="0.2">
      <c r="A1086" s="11" t="s">
        <v>1511</v>
      </c>
      <c r="B1086" s="11" t="s">
        <v>1348</v>
      </c>
    </row>
    <row r="1087" spans="1:2" x14ac:dyDescent="0.2">
      <c r="A1087" s="11" t="s">
        <v>1512</v>
      </c>
      <c r="B1087" s="11" t="s">
        <v>1348</v>
      </c>
    </row>
    <row r="1088" spans="1:2" x14ac:dyDescent="0.2">
      <c r="A1088" s="11" t="s">
        <v>1009</v>
      </c>
      <c r="B1088" s="11" t="s">
        <v>1347</v>
      </c>
    </row>
    <row r="1089" spans="1:2" x14ac:dyDescent="0.2">
      <c r="A1089" s="11" t="s">
        <v>1010</v>
      </c>
      <c r="B1089" s="11" t="s">
        <v>1347</v>
      </c>
    </row>
    <row r="1090" spans="1:2" x14ac:dyDescent="0.2">
      <c r="A1090" s="11" t="s">
        <v>1011</v>
      </c>
      <c r="B1090" s="11" t="s">
        <v>1347</v>
      </c>
    </row>
    <row r="1091" spans="1:2" x14ac:dyDescent="0.2">
      <c r="A1091" s="11" t="s">
        <v>1012</v>
      </c>
      <c r="B1091" s="11" t="s">
        <v>1347</v>
      </c>
    </row>
    <row r="1092" spans="1:2" x14ac:dyDescent="0.2">
      <c r="A1092" s="11" t="s">
        <v>1513</v>
      </c>
      <c r="B1092" s="11" t="s">
        <v>1348</v>
      </c>
    </row>
    <row r="1093" spans="1:2" x14ac:dyDescent="0.2">
      <c r="A1093" s="11" t="s">
        <v>1514</v>
      </c>
      <c r="B1093" s="11" t="s">
        <v>1348</v>
      </c>
    </row>
    <row r="1094" spans="1:2" x14ac:dyDescent="0.2">
      <c r="A1094" s="11" t="s">
        <v>1515</v>
      </c>
      <c r="B1094" s="11" t="s">
        <v>1348</v>
      </c>
    </row>
    <row r="1095" spans="1:2" x14ac:dyDescent="0.2">
      <c r="A1095" s="11" t="s">
        <v>1516</v>
      </c>
      <c r="B1095" s="11" t="s">
        <v>1348</v>
      </c>
    </row>
    <row r="1096" spans="1:2" x14ac:dyDescent="0.2">
      <c r="A1096" s="11" t="s">
        <v>1517</v>
      </c>
      <c r="B1096" s="11" t="s">
        <v>1348</v>
      </c>
    </row>
    <row r="1097" spans="1:2" x14ac:dyDescent="0.2">
      <c r="A1097" s="11" t="s">
        <v>1013</v>
      </c>
      <c r="B1097" s="11" t="s">
        <v>1347</v>
      </c>
    </row>
    <row r="1098" spans="1:2" x14ac:dyDescent="0.2">
      <c r="A1098" s="11" t="s">
        <v>1014</v>
      </c>
      <c r="B1098" s="11" t="s">
        <v>1347</v>
      </c>
    </row>
    <row r="1099" spans="1:2" x14ac:dyDescent="0.2">
      <c r="A1099" s="11" t="s">
        <v>1015</v>
      </c>
      <c r="B1099" s="11" t="s">
        <v>1347</v>
      </c>
    </row>
    <row r="1100" spans="1:2" x14ac:dyDescent="0.2">
      <c r="A1100" s="11" t="s">
        <v>1521</v>
      </c>
      <c r="B1100" s="11" t="s">
        <v>1348</v>
      </c>
    </row>
    <row r="1101" spans="1:2" x14ac:dyDescent="0.2">
      <c r="A1101" s="11" t="s">
        <v>1522</v>
      </c>
      <c r="B1101" s="11" t="s">
        <v>1348</v>
      </c>
    </row>
    <row r="1102" spans="1:2" x14ac:dyDescent="0.2">
      <c r="A1102" s="11" t="s">
        <v>1523</v>
      </c>
      <c r="B1102" s="11" t="s">
        <v>1348</v>
      </c>
    </row>
    <row r="1103" spans="1:2" x14ac:dyDescent="0.2">
      <c r="A1103" s="11" t="s">
        <v>1524</v>
      </c>
      <c r="B1103" s="11" t="s">
        <v>1348</v>
      </c>
    </row>
    <row r="1104" spans="1:2" x14ac:dyDescent="0.2">
      <c r="A1104" s="11" t="s">
        <v>1023</v>
      </c>
      <c r="B1104" s="11" t="s">
        <v>1347</v>
      </c>
    </row>
    <row r="1105" spans="1:2" x14ac:dyDescent="0.2">
      <c r="A1105" s="11" t="s">
        <v>1024</v>
      </c>
      <c r="B1105" s="11" t="s">
        <v>1347</v>
      </c>
    </row>
    <row r="1106" spans="1:2" x14ac:dyDescent="0.2">
      <c r="A1106" s="11" t="s">
        <v>1025</v>
      </c>
      <c r="B1106" s="11" t="s">
        <v>1347</v>
      </c>
    </row>
    <row r="1107" spans="1:2" x14ac:dyDescent="0.2">
      <c r="A1107" s="11" t="s">
        <v>1026</v>
      </c>
      <c r="B1107" s="11" t="s">
        <v>1347</v>
      </c>
    </row>
    <row r="1108" spans="1:2" x14ac:dyDescent="0.2">
      <c r="A1108" s="11" t="s">
        <v>1027</v>
      </c>
      <c r="B1108" s="11" t="s">
        <v>1347</v>
      </c>
    </row>
    <row r="1109" spans="1:2" x14ac:dyDescent="0.2">
      <c r="A1109" s="11" t="s">
        <v>1016</v>
      </c>
      <c r="B1109" s="11" t="s">
        <v>1347</v>
      </c>
    </row>
    <row r="1110" spans="1:2" x14ac:dyDescent="0.2">
      <c r="A1110" s="11" t="s">
        <v>1518</v>
      </c>
      <c r="B1110" s="11" t="s">
        <v>1348</v>
      </c>
    </row>
    <row r="1111" spans="1:2" x14ac:dyDescent="0.2">
      <c r="A1111" s="11" t="s">
        <v>1017</v>
      </c>
      <c r="B1111" s="11" t="s">
        <v>1347</v>
      </c>
    </row>
    <row r="1112" spans="1:2" x14ac:dyDescent="0.2">
      <c r="A1112" s="11" t="s">
        <v>1018</v>
      </c>
      <c r="B1112" s="11" t="s">
        <v>1347</v>
      </c>
    </row>
    <row r="1113" spans="1:2" x14ac:dyDescent="0.2">
      <c r="A1113" s="11" t="s">
        <v>1019</v>
      </c>
      <c r="B1113" s="11" t="s">
        <v>1347</v>
      </c>
    </row>
    <row r="1114" spans="1:2" x14ac:dyDescent="0.2">
      <c r="A1114" s="11" t="s">
        <v>1020</v>
      </c>
      <c r="B1114" s="11" t="s">
        <v>1347</v>
      </c>
    </row>
    <row r="1115" spans="1:2" x14ac:dyDescent="0.2">
      <c r="A1115" s="11" t="s">
        <v>1519</v>
      </c>
      <c r="B1115" s="11" t="s">
        <v>1348</v>
      </c>
    </row>
    <row r="1116" spans="1:2" x14ac:dyDescent="0.2">
      <c r="A1116" s="11" t="s">
        <v>1520</v>
      </c>
      <c r="B1116" s="11" t="s">
        <v>1348</v>
      </c>
    </row>
    <row r="1117" spans="1:2" x14ac:dyDescent="0.2">
      <c r="A1117" s="11" t="s">
        <v>1021</v>
      </c>
      <c r="B1117" s="11" t="s">
        <v>1347</v>
      </c>
    </row>
    <row r="1118" spans="1:2" x14ac:dyDescent="0.2">
      <c r="A1118" s="11" t="s">
        <v>1022</v>
      </c>
      <c r="B1118" s="11" t="s">
        <v>1347</v>
      </c>
    </row>
    <row r="1119" spans="1:2" x14ac:dyDescent="0.2">
      <c r="A1119" s="11" t="s">
        <v>1525</v>
      </c>
      <c r="B1119" s="11" t="s">
        <v>1348</v>
      </c>
    </row>
    <row r="1120" spans="1:2" x14ac:dyDescent="0.2">
      <c r="A1120" s="11" t="s">
        <v>1526</v>
      </c>
      <c r="B1120" s="11" t="s">
        <v>1348</v>
      </c>
    </row>
    <row r="1121" spans="1:2" x14ac:dyDescent="0.2">
      <c r="A1121" s="11" t="s">
        <v>1028</v>
      </c>
      <c r="B1121" s="11" t="s">
        <v>1347</v>
      </c>
    </row>
    <row r="1122" spans="1:2" x14ac:dyDescent="0.2">
      <c r="A1122" s="11" t="s">
        <v>1527</v>
      </c>
      <c r="B1122" s="11" t="s">
        <v>1348</v>
      </c>
    </row>
    <row r="1123" spans="1:2" x14ac:dyDescent="0.2">
      <c r="A1123" s="11" t="s">
        <v>1528</v>
      </c>
      <c r="B1123" s="11" t="s">
        <v>1348</v>
      </c>
    </row>
    <row r="1124" spans="1:2" x14ac:dyDescent="0.2">
      <c r="A1124" s="11" t="s">
        <v>1529</v>
      </c>
      <c r="B1124" s="11" t="s">
        <v>1348</v>
      </c>
    </row>
    <row r="1125" spans="1:2" x14ac:dyDescent="0.2">
      <c r="A1125" s="11" t="s">
        <v>1530</v>
      </c>
      <c r="B1125" s="11" t="s">
        <v>1348</v>
      </c>
    </row>
    <row r="1126" spans="1:2" x14ac:dyDescent="0.2">
      <c r="A1126" s="11" t="s">
        <v>1531</v>
      </c>
      <c r="B1126" s="11" t="s">
        <v>1348</v>
      </c>
    </row>
    <row r="1127" spans="1:2" x14ac:dyDescent="0.2">
      <c r="A1127" s="11" t="s">
        <v>1532</v>
      </c>
      <c r="B1127" s="11" t="s">
        <v>1348</v>
      </c>
    </row>
    <row r="1128" spans="1:2" x14ac:dyDescent="0.2">
      <c r="A1128" s="11" t="s">
        <v>1533</v>
      </c>
      <c r="B1128" s="11" t="s">
        <v>1348</v>
      </c>
    </row>
    <row r="1129" spans="1:2" x14ac:dyDescent="0.2">
      <c r="A1129" s="11" t="s">
        <v>1534</v>
      </c>
      <c r="B1129" s="11" t="s">
        <v>1348</v>
      </c>
    </row>
    <row r="1130" spans="1:2" x14ac:dyDescent="0.2">
      <c r="A1130" s="11" t="s">
        <v>1029</v>
      </c>
      <c r="B1130" s="11" t="s">
        <v>1347</v>
      </c>
    </row>
    <row r="1131" spans="1:2" x14ac:dyDescent="0.2">
      <c r="A1131" s="11" t="s">
        <v>1030</v>
      </c>
      <c r="B1131" s="11" t="s">
        <v>1347</v>
      </c>
    </row>
    <row r="1132" spans="1:2" x14ac:dyDescent="0.2">
      <c r="A1132" s="11" t="s">
        <v>1537</v>
      </c>
      <c r="B1132" s="11" t="s">
        <v>1348</v>
      </c>
    </row>
    <row r="1133" spans="1:2" x14ac:dyDescent="0.2">
      <c r="A1133" s="11" t="s">
        <v>1539</v>
      </c>
      <c r="B1133" s="11" t="s">
        <v>1348</v>
      </c>
    </row>
    <row r="1134" spans="1:2" x14ac:dyDescent="0.2">
      <c r="A1134" s="11" t="s">
        <v>1538</v>
      </c>
      <c r="B1134" s="11" t="s">
        <v>1348</v>
      </c>
    </row>
    <row r="1135" spans="1:2" x14ac:dyDescent="0.2">
      <c r="A1135" s="11" t="s">
        <v>1032</v>
      </c>
      <c r="B1135" s="11" t="s">
        <v>1347</v>
      </c>
    </row>
    <row r="1136" spans="1:2" x14ac:dyDescent="0.2">
      <c r="A1136" s="11" t="s">
        <v>1535</v>
      </c>
      <c r="B1136" s="11" t="s">
        <v>1348</v>
      </c>
    </row>
    <row r="1137" spans="1:2" x14ac:dyDescent="0.2">
      <c r="A1137" s="11" t="s">
        <v>1031</v>
      </c>
      <c r="B1137" s="11" t="s">
        <v>1347</v>
      </c>
    </row>
    <row r="1138" spans="1:2" x14ac:dyDescent="0.2">
      <c r="A1138" s="11" t="s">
        <v>1536</v>
      </c>
      <c r="B1138" s="11" t="s">
        <v>1348</v>
      </c>
    </row>
    <row r="1139" spans="1:2" x14ac:dyDescent="0.2">
      <c r="A1139" s="11" t="s">
        <v>1540</v>
      </c>
      <c r="B1139" s="11" t="s">
        <v>1348</v>
      </c>
    </row>
    <row r="1140" spans="1:2" x14ac:dyDescent="0.2">
      <c r="A1140" s="11" t="s">
        <v>1541</v>
      </c>
      <c r="B1140" s="11" t="s">
        <v>1348</v>
      </c>
    </row>
    <row r="1141" spans="1:2" x14ac:dyDescent="0.2">
      <c r="A1141" s="11" t="s">
        <v>1542</v>
      </c>
      <c r="B1141" s="11" t="s">
        <v>1348</v>
      </c>
    </row>
    <row r="1142" spans="1:2" x14ac:dyDescent="0.2">
      <c r="A1142" s="11" t="s">
        <v>1543</v>
      </c>
      <c r="B1142" s="11" t="s">
        <v>1348</v>
      </c>
    </row>
    <row r="1143" spans="1:2" x14ac:dyDescent="0.2">
      <c r="A1143" s="11" t="s">
        <v>1033</v>
      </c>
      <c r="B1143" s="11" t="s">
        <v>1347</v>
      </c>
    </row>
    <row r="1144" spans="1:2" x14ac:dyDescent="0.2">
      <c r="A1144" s="11" t="s">
        <v>1034</v>
      </c>
      <c r="B1144" s="11" t="s">
        <v>1347</v>
      </c>
    </row>
    <row r="1145" spans="1:2" x14ac:dyDescent="0.2">
      <c r="A1145" s="11" t="s">
        <v>1545</v>
      </c>
      <c r="B1145" s="11" t="s">
        <v>1348</v>
      </c>
    </row>
    <row r="1146" spans="1:2" x14ac:dyDescent="0.2">
      <c r="A1146" s="11" t="s">
        <v>1546</v>
      </c>
      <c r="B1146" s="11" t="s">
        <v>1348</v>
      </c>
    </row>
    <row r="1147" spans="1:2" x14ac:dyDescent="0.2">
      <c r="A1147" s="11" t="s">
        <v>1547</v>
      </c>
      <c r="B1147" s="11" t="s">
        <v>1348</v>
      </c>
    </row>
    <row r="1148" spans="1:2" x14ac:dyDescent="0.2">
      <c r="A1148" s="11" t="s">
        <v>1548</v>
      </c>
      <c r="B1148" s="11" t="s">
        <v>1348</v>
      </c>
    </row>
    <row r="1149" spans="1:2" x14ac:dyDescent="0.2">
      <c r="A1149" s="11" t="s">
        <v>1549</v>
      </c>
      <c r="B1149" s="11" t="s">
        <v>1348</v>
      </c>
    </row>
    <row r="1150" spans="1:2" x14ac:dyDescent="0.2">
      <c r="A1150" s="11" t="s">
        <v>1544</v>
      </c>
      <c r="B1150" s="11" t="s">
        <v>1364</v>
      </c>
    </row>
    <row r="1151" spans="1:2" x14ac:dyDescent="0.2">
      <c r="A1151" s="11" t="s">
        <v>1544</v>
      </c>
      <c r="B1151" s="11" t="s">
        <v>1348</v>
      </c>
    </row>
    <row r="1152" spans="1:2" x14ac:dyDescent="0.2">
      <c r="A1152" s="11" t="s">
        <v>1035</v>
      </c>
      <c r="B1152" s="11" t="s">
        <v>1347</v>
      </c>
    </row>
    <row r="1153" spans="1:2" x14ac:dyDescent="0.2">
      <c r="A1153" s="11" t="s">
        <v>1036</v>
      </c>
      <c r="B1153" s="11" t="s">
        <v>1347</v>
      </c>
    </row>
    <row r="1154" spans="1:2" x14ac:dyDescent="0.2">
      <c r="A1154" s="11" t="s">
        <v>1037</v>
      </c>
      <c r="B1154" s="11" t="s">
        <v>1347</v>
      </c>
    </row>
    <row r="1155" spans="1:2" x14ac:dyDescent="0.2">
      <c r="A1155" s="11" t="s">
        <v>1038</v>
      </c>
      <c r="B1155" s="11" t="s">
        <v>1347</v>
      </c>
    </row>
    <row r="1156" spans="1:2" x14ac:dyDescent="0.2">
      <c r="A1156" s="11" t="s">
        <v>1039</v>
      </c>
      <c r="B1156" s="11" t="s">
        <v>1347</v>
      </c>
    </row>
    <row r="1157" spans="1:2" x14ac:dyDescent="0.2">
      <c r="A1157" s="11" t="s">
        <v>1040</v>
      </c>
      <c r="B1157" s="11" t="s">
        <v>1347</v>
      </c>
    </row>
    <row r="1158" spans="1:2" x14ac:dyDescent="0.2">
      <c r="A1158" s="11" t="s">
        <v>1041</v>
      </c>
      <c r="B1158" s="11" t="s">
        <v>1347</v>
      </c>
    </row>
    <row r="1159" spans="1:2" x14ac:dyDescent="0.2">
      <c r="A1159" s="11" t="s">
        <v>1042</v>
      </c>
      <c r="B1159" s="11" t="s">
        <v>1347</v>
      </c>
    </row>
    <row r="1160" spans="1:2" x14ac:dyDescent="0.2">
      <c r="A1160" s="11" t="s">
        <v>1550</v>
      </c>
      <c r="B1160" s="11" t="s">
        <v>1348</v>
      </c>
    </row>
    <row r="1161" spans="1:2" x14ac:dyDescent="0.2">
      <c r="A1161" s="11" t="s">
        <v>1551</v>
      </c>
      <c r="B1161" s="11" t="s">
        <v>1348</v>
      </c>
    </row>
    <row r="1162" spans="1:2" x14ac:dyDescent="0.2">
      <c r="A1162" s="11" t="s">
        <v>1043</v>
      </c>
      <c r="B1162" s="11" t="s">
        <v>1347</v>
      </c>
    </row>
    <row r="1163" spans="1:2" x14ac:dyDescent="0.2">
      <c r="A1163" s="11" t="s">
        <v>1044</v>
      </c>
      <c r="B1163" s="11" t="s">
        <v>1347</v>
      </c>
    </row>
    <row r="1164" spans="1:2" x14ac:dyDescent="0.2">
      <c r="A1164" s="11" t="s">
        <v>1552</v>
      </c>
      <c r="B1164" s="11" t="s">
        <v>1474</v>
      </c>
    </row>
    <row r="1165" spans="1:2" x14ac:dyDescent="0.2">
      <c r="A1165" s="11" t="s">
        <v>1552</v>
      </c>
      <c r="B1165" s="11" t="s">
        <v>1348</v>
      </c>
    </row>
    <row r="1166" spans="1:2" x14ac:dyDescent="0.2">
      <c r="A1166" s="11" t="s">
        <v>1553</v>
      </c>
      <c r="B1166" s="11" t="s">
        <v>1348</v>
      </c>
    </row>
    <row r="1167" spans="1:2" x14ac:dyDescent="0.2">
      <c r="A1167" s="11" t="s">
        <v>1554</v>
      </c>
      <c r="B1167" s="11" t="s">
        <v>1348</v>
      </c>
    </row>
    <row r="1168" spans="1:2" x14ac:dyDescent="0.2">
      <c r="A1168" s="11" t="s">
        <v>1555</v>
      </c>
      <c r="B1168" s="11" t="s">
        <v>1348</v>
      </c>
    </row>
    <row r="1169" spans="1:2" x14ac:dyDescent="0.2">
      <c r="A1169" s="11" t="s">
        <v>1556</v>
      </c>
      <c r="B1169" s="11" t="s">
        <v>1348</v>
      </c>
    </row>
    <row r="1170" spans="1:2" x14ac:dyDescent="0.2">
      <c r="A1170" s="11" t="s">
        <v>1557</v>
      </c>
      <c r="B1170" s="11" t="s">
        <v>1348</v>
      </c>
    </row>
    <row r="1171" spans="1:2" x14ac:dyDescent="0.2">
      <c r="A1171" s="11" t="s">
        <v>1558</v>
      </c>
      <c r="B1171" s="11" t="s">
        <v>1348</v>
      </c>
    </row>
    <row r="1172" spans="1:2" x14ac:dyDescent="0.2">
      <c r="A1172" s="11" t="s">
        <v>1559</v>
      </c>
      <c r="B1172" s="11" t="s">
        <v>1348</v>
      </c>
    </row>
    <row r="1173" spans="1:2" x14ac:dyDescent="0.2">
      <c r="A1173" s="11" t="s">
        <v>1560</v>
      </c>
      <c r="B1173" s="11" t="s">
        <v>1348</v>
      </c>
    </row>
    <row r="1174" spans="1:2" x14ac:dyDescent="0.2">
      <c r="A1174" s="11" t="s">
        <v>1561</v>
      </c>
      <c r="B1174" s="11" t="s">
        <v>1348</v>
      </c>
    </row>
    <row r="1175" spans="1:2" x14ac:dyDescent="0.2">
      <c r="A1175" s="11" t="s">
        <v>1562</v>
      </c>
      <c r="B1175" s="11" t="s">
        <v>1348</v>
      </c>
    </row>
    <row r="1176" spans="1:2" x14ac:dyDescent="0.2">
      <c r="A1176" s="11" t="s">
        <v>1045</v>
      </c>
      <c r="B1176" s="11" t="s">
        <v>1347</v>
      </c>
    </row>
    <row r="1177" spans="1:2" x14ac:dyDescent="0.2">
      <c r="A1177" s="11" t="s">
        <v>1046</v>
      </c>
      <c r="B1177" s="11" t="s">
        <v>1347</v>
      </c>
    </row>
    <row r="1178" spans="1:2" x14ac:dyDescent="0.2">
      <c r="A1178" s="11" t="s">
        <v>1047</v>
      </c>
      <c r="B1178" s="11" t="s">
        <v>1347</v>
      </c>
    </row>
    <row r="1179" spans="1:2" x14ac:dyDescent="0.2">
      <c r="A1179" s="11" t="s">
        <v>1563</v>
      </c>
      <c r="B1179" s="11" t="s">
        <v>1348</v>
      </c>
    </row>
    <row r="1180" spans="1:2" x14ac:dyDescent="0.2">
      <c r="A1180" s="11" t="s">
        <v>1564</v>
      </c>
      <c r="B1180" s="11" t="s">
        <v>1348</v>
      </c>
    </row>
    <row r="1181" spans="1:2" x14ac:dyDescent="0.2">
      <c r="A1181" s="11" t="s">
        <v>1565</v>
      </c>
      <c r="B1181" s="11" t="s">
        <v>1348</v>
      </c>
    </row>
    <row r="1182" spans="1:2" x14ac:dyDescent="0.2">
      <c r="A1182" s="11" t="s">
        <v>1566</v>
      </c>
      <c r="B1182" s="11" t="s">
        <v>1348</v>
      </c>
    </row>
    <row r="1183" spans="1:2" x14ac:dyDescent="0.2">
      <c r="A1183" s="11" t="s">
        <v>1567</v>
      </c>
      <c r="B1183" s="11" t="s">
        <v>1348</v>
      </c>
    </row>
    <row r="1184" spans="1:2" x14ac:dyDescent="0.2">
      <c r="A1184" s="11" t="s">
        <v>358</v>
      </c>
      <c r="B1184" s="11" t="s">
        <v>1348</v>
      </c>
    </row>
    <row r="1185" spans="1:2" x14ac:dyDescent="0.2">
      <c r="A1185" s="11" t="s">
        <v>1568</v>
      </c>
      <c r="B1185" s="11" t="s">
        <v>1348</v>
      </c>
    </row>
    <row r="1186" spans="1:2" x14ac:dyDescent="0.2">
      <c r="A1186" s="11" t="s">
        <v>1048</v>
      </c>
      <c r="B1186" s="11" t="s">
        <v>1347</v>
      </c>
    </row>
    <row r="1187" spans="1:2" x14ac:dyDescent="0.2">
      <c r="A1187" s="11" t="s">
        <v>1569</v>
      </c>
      <c r="B1187" s="11" t="s">
        <v>1261</v>
      </c>
    </row>
    <row r="1188" spans="1:2" x14ac:dyDescent="0.2">
      <c r="A1188" s="11" t="s">
        <v>1571</v>
      </c>
      <c r="B1188" s="11" t="s">
        <v>1348</v>
      </c>
    </row>
    <row r="1189" spans="1:2" x14ac:dyDescent="0.2">
      <c r="A1189" s="11" t="s">
        <v>1570</v>
      </c>
      <c r="B1189" s="11" t="s">
        <v>1272</v>
      </c>
    </row>
    <row r="1190" spans="1:2" x14ac:dyDescent="0.2">
      <c r="A1190" s="11" t="s">
        <v>1573</v>
      </c>
      <c r="B1190" s="11" t="s">
        <v>1348</v>
      </c>
    </row>
    <row r="1191" spans="1:2" x14ac:dyDescent="0.2">
      <c r="A1191" s="11" t="s">
        <v>1049</v>
      </c>
      <c r="B1191" s="11" t="s">
        <v>1347</v>
      </c>
    </row>
    <row r="1192" spans="1:2" x14ac:dyDescent="0.2">
      <c r="A1192" s="11" t="s">
        <v>1050</v>
      </c>
      <c r="B1192" s="11" t="s">
        <v>1347</v>
      </c>
    </row>
    <row r="1193" spans="1:2" x14ac:dyDescent="0.2">
      <c r="A1193" s="11" t="s">
        <v>1051</v>
      </c>
      <c r="B1193" s="11" t="s">
        <v>1347</v>
      </c>
    </row>
    <row r="1194" spans="1:2" x14ac:dyDescent="0.2">
      <c r="A1194" s="11" t="s">
        <v>1052</v>
      </c>
      <c r="B1194" s="11" t="s">
        <v>1347</v>
      </c>
    </row>
    <row r="1195" spans="1:2" x14ac:dyDescent="0.2">
      <c r="A1195" s="11" t="s">
        <v>1053</v>
      </c>
      <c r="B1195" s="11" t="s">
        <v>1347</v>
      </c>
    </row>
    <row r="1196" spans="1:2" x14ac:dyDescent="0.2">
      <c r="A1196" s="11" t="s">
        <v>1054</v>
      </c>
      <c r="B1196" s="11" t="s">
        <v>1347</v>
      </c>
    </row>
    <row r="1197" spans="1:2" x14ac:dyDescent="0.2">
      <c r="A1197" s="11" t="s">
        <v>1055</v>
      </c>
      <c r="B1197" s="11" t="s">
        <v>1347</v>
      </c>
    </row>
    <row r="1198" spans="1:2" x14ac:dyDescent="0.2">
      <c r="A1198" s="11" t="s">
        <v>1056</v>
      </c>
      <c r="B1198" s="11" t="s">
        <v>1347</v>
      </c>
    </row>
    <row r="1199" spans="1:2" x14ac:dyDescent="0.2">
      <c r="A1199" s="11" t="s">
        <v>1057</v>
      </c>
      <c r="B1199" s="11" t="s">
        <v>1347</v>
      </c>
    </row>
    <row r="1200" spans="1:2" x14ac:dyDescent="0.2">
      <c r="A1200" s="11" t="s">
        <v>1058</v>
      </c>
      <c r="B1200" s="11" t="s">
        <v>1347</v>
      </c>
    </row>
    <row r="1201" spans="1:2" x14ac:dyDescent="0.2">
      <c r="A1201" s="11" t="s">
        <v>1059</v>
      </c>
      <c r="B1201" s="11" t="s">
        <v>1347</v>
      </c>
    </row>
    <row r="1202" spans="1:2" x14ac:dyDescent="0.2">
      <c r="A1202" s="11" t="s">
        <v>1060</v>
      </c>
      <c r="B1202" s="11" t="s">
        <v>1347</v>
      </c>
    </row>
    <row r="1203" spans="1:2" x14ac:dyDescent="0.2">
      <c r="A1203" s="11" t="s">
        <v>1061</v>
      </c>
      <c r="B1203" s="11" t="s">
        <v>1347</v>
      </c>
    </row>
    <row r="1204" spans="1:2" x14ac:dyDescent="0.2">
      <c r="A1204" s="11" t="s">
        <v>1062</v>
      </c>
      <c r="B1204" s="11" t="s">
        <v>1347</v>
      </c>
    </row>
    <row r="1205" spans="1:2" x14ac:dyDescent="0.2">
      <c r="A1205" s="11" t="s">
        <v>1063</v>
      </c>
      <c r="B1205" s="11" t="s">
        <v>1347</v>
      </c>
    </row>
    <row r="1206" spans="1:2" x14ac:dyDescent="0.2">
      <c r="A1206" s="11" t="s">
        <v>1064</v>
      </c>
      <c r="B1206" s="11" t="s">
        <v>1347</v>
      </c>
    </row>
    <row r="1207" spans="1:2" x14ac:dyDescent="0.2">
      <c r="A1207" s="11" t="s">
        <v>1065</v>
      </c>
      <c r="B1207" s="11" t="s">
        <v>1347</v>
      </c>
    </row>
    <row r="1208" spans="1:2" x14ac:dyDescent="0.2">
      <c r="A1208" s="11" t="s">
        <v>1066</v>
      </c>
      <c r="B1208" s="11" t="s">
        <v>1347</v>
      </c>
    </row>
    <row r="1209" spans="1:2" x14ac:dyDescent="0.2">
      <c r="A1209" s="11" t="s">
        <v>1067</v>
      </c>
      <c r="B1209" s="11" t="s">
        <v>1347</v>
      </c>
    </row>
    <row r="1210" spans="1:2" x14ac:dyDescent="0.2">
      <c r="A1210" s="11" t="s">
        <v>1068</v>
      </c>
      <c r="B1210" s="11" t="s">
        <v>1347</v>
      </c>
    </row>
    <row r="1211" spans="1:2" x14ac:dyDescent="0.2">
      <c r="A1211" s="11" t="s">
        <v>1572</v>
      </c>
      <c r="B1211" s="11" t="s">
        <v>1348</v>
      </c>
    </row>
    <row r="1212" spans="1:2" x14ac:dyDescent="0.2">
      <c r="A1212" s="11" t="s">
        <v>1575</v>
      </c>
      <c r="B1212" s="11" t="s">
        <v>1348</v>
      </c>
    </row>
    <row r="1213" spans="1:2" x14ac:dyDescent="0.2">
      <c r="A1213" s="11" t="s">
        <v>1576</v>
      </c>
      <c r="B1213" s="11" t="s">
        <v>1348</v>
      </c>
    </row>
    <row r="1214" spans="1:2" x14ac:dyDescent="0.2">
      <c r="A1214" s="11" t="s">
        <v>1577</v>
      </c>
      <c r="B1214" s="11" t="s">
        <v>1348</v>
      </c>
    </row>
    <row r="1215" spans="1:2" x14ac:dyDescent="0.2">
      <c r="A1215" s="11" t="s">
        <v>1574</v>
      </c>
      <c r="B1215" s="11" t="s">
        <v>1364</v>
      </c>
    </row>
    <row r="1216" spans="1:2" x14ac:dyDescent="0.2">
      <c r="A1216" s="11" t="s">
        <v>1578</v>
      </c>
      <c r="B1216" s="11" t="s">
        <v>1348</v>
      </c>
    </row>
    <row r="1217" spans="1:2" x14ac:dyDescent="0.2">
      <c r="A1217" s="11" t="s">
        <v>1579</v>
      </c>
      <c r="B1217" s="11" t="s">
        <v>1348</v>
      </c>
    </row>
    <row r="1218" spans="1:2" x14ac:dyDescent="0.2">
      <c r="A1218" s="11" t="s">
        <v>1069</v>
      </c>
      <c r="B1218" s="11" t="s">
        <v>1347</v>
      </c>
    </row>
    <row r="1219" spans="1:2" x14ac:dyDescent="0.2">
      <c r="A1219" s="11" t="s">
        <v>1070</v>
      </c>
      <c r="B1219" s="11" t="s">
        <v>1347</v>
      </c>
    </row>
    <row r="1220" spans="1:2" x14ac:dyDescent="0.2">
      <c r="A1220" s="11" t="s">
        <v>1071</v>
      </c>
      <c r="B1220" s="11" t="s">
        <v>1347</v>
      </c>
    </row>
    <row r="1221" spans="1:2" x14ac:dyDescent="0.2">
      <c r="A1221" s="11" t="s">
        <v>1072</v>
      </c>
      <c r="B1221" s="11" t="s">
        <v>1347</v>
      </c>
    </row>
    <row r="1222" spans="1:2" x14ac:dyDescent="0.2">
      <c r="A1222" s="11" t="s">
        <v>1580</v>
      </c>
      <c r="B1222" s="11" t="s">
        <v>1348</v>
      </c>
    </row>
    <row r="1223" spans="1:2" x14ac:dyDescent="0.2">
      <c r="A1223" s="11" t="s">
        <v>1581</v>
      </c>
      <c r="B1223" s="11" t="s">
        <v>1348</v>
      </c>
    </row>
    <row r="1224" spans="1:2" x14ac:dyDescent="0.2">
      <c r="A1224" s="11" t="s">
        <v>1582</v>
      </c>
      <c r="B1224" s="11" t="s">
        <v>1348</v>
      </c>
    </row>
    <row r="1225" spans="1:2" x14ac:dyDescent="0.2">
      <c r="A1225" s="11" t="s">
        <v>1583</v>
      </c>
      <c r="B1225" s="11" t="s">
        <v>1348</v>
      </c>
    </row>
    <row r="1226" spans="1:2" x14ac:dyDescent="0.2">
      <c r="A1226" s="11" t="s">
        <v>1073</v>
      </c>
      <c r="B1226" s="11" t="s">
        <v>1347</v>
      </c>
    </row>
    <row r="1227" spans="1:2" x14ac:dyDescent="0.2">
      <c r="A1227" s="11" t="s">
        <v>1074</v>
      </c>
      <c r="B1227" s="11" t="s">
        <v>1347</v>
      </c>
    </row>
    <row r="1228" spans="1:2" x14ac:dyDescent="0.2">
      <c r="A1228" s="11" t="s">
        <v>1585</v>
      </c>
      <c r="B1228" s="11" t="s">
        <v>1348</v>
      </c>
    </row>
    <row r="1229" spans="1:2" x14ac:dyDescent="0.2">
      <c r="A1229" s="11" t="s">
        <v>1584</v>
      </c>
      <c r="B1229" s="11" t="s">
        <v>1272</v>
      </c>
    </row>
    <row r="1230" spans="1:2" x14ac:dyDescent="0.2">
      <c r="A1230" s="11" t="s">
        <v>1584</v>
      </c>
      <c r="B1230" s="11" t="s">
        <v>1261</v>
      </c>
    </row>
    <row r="1231" spans="1:2" x14ac:dyDescent="0.2">
      <c r="A1231" s="11" t="s">
        <v>1586</v>
      </c>
      <c r="B1231" s="11" t="s">
        <v>1348</v>
      </c>
    </row>
    <row r="1232" spans="1:2" x14ac:dyDescent="0.2">
      <c r="A1232" s="11" t="s">
        <v>1587</v>
      </c>
      <c r="B1232" s="11" t="s">
        <v>1348</v>
      </c>
    </row>
    <row r="1233" spans="1:2" x14ac:dyDescent="0.2">
      <c r="A1233" s="11" t="s">
        <v>1588</v>
      </c>
      <c r="B1233" s="11" t="s">
        <v>1348</v>
      </c>
    </row>
    <row r="1234" spans="1:2" x14ac:dyDescent="0.2">
      <c r="A1234" s="11" t="s">
        <v>1075</v>
      </c>
      <c r="B1234" s="11" t="s">
        <v>1347</v>
      </c>
    </row>
    <row r="1235" spans="1:2" x14ac:dyDescent="0.2">
      <c r="A1235" s="11" t="s">
        <v>1076</v>
      </c>
      <c r="B1235" s="11" t="s">
        <v>1347</v>
      </c>
    </row>
    <row r="1236" spans="1:2" x14ac:dyDescent="0.2">
      <c r="A1236" s="11" t="s">
        <v>1077</v>
      </c>
      <c r="B1236" s="11" t="s">
        <v>1347</v>
      </c>
    </row>
    <row r="1237" spans="1:2" x14ac:dyDescent="0.2">
      <c r="A1237" s="11" t="s">
        <v>1078</v>
      </c>
      <c r="B1237" s="11" t="s">
        <v>1347</v>
      </c>
    </row>
    <row r="1238" spans="1:2" x14ac:dyDescent="0.2">
      <c r="A1238" s="11" t="s">
        <v>1079</v>
      </c>
      <c r="B1238" s="11" t="s">
        <v>1347</v>
      </c>
    </row>
    <row r="1239" spans="1:2" x14ac:dyDescent="0.2">
      <c r="A1239" s="11" t="s">
        <v>1080</v>
      </c>
      <c r="B1239" s="11" t="s">
        <v>1347</v>
      </c>
    </row>
    <row r="1240" spans="1:2" x14ac:dyDescent="0.2">
      <c r="A1240" s="11" t="s">
        <v>1081</v>
      </c>
      <c r="B1240" s="11" t="s">
        <v>1347</v>
      </c>
    </row>
    <row r="1241" spans="1:2" x14ac:dyDescent="0.2">
      <c r="A1241" s="11" t="s">
        <v>1082</v>
      </c>
      <c r="B1241" s="11" t="s">
        <v>1347</v>
      </c>
    </row>
    <row r="1242" spans="1:2" x14ac:dyDescent="0.2">
      <c r="A1242" s="11" t="s">
        <v>1083</v>
      </c>
      <c r="B1242" s="11" t="s">
        <v>1347</v>
      </c>
    </row>
    <row r="1243" spans="1:2" x14ac:dyDescent="0.2">
      <c r="A1243" s="11" t="s">
        <v>1589</v>
      </c>
      <c r="B1243" s="11" t="s">
        <v>1348</v>
      </c>
    </row>
    <row r="1244" spans="1:2" x14ac:dyDescent="0.2">
      <c r="A1244" s="11" t="s">
        <v>1590</v>
      </c>
      <c r="B1244" s="11" t="s">
        <v>1348</v>
      </c>
    </row>
    <row r="1245" spans="1:2" x14ac:dyDescent="0.2">
      <c r="A1245" s="11" t="s">
        <v>1591</v>
      </c>
      <c r="B1245" s="11" t="s">
        <v>1348</v>
      </c>
    </row>
    <row r="1246" spans="1:2" x14ac:dyDescent="0.2">
      <c r="A1246" s="11" t="s">
        <v>1592</v>
      </c>
      <c r="B1246" s="11" t="s">
        <v>1348</v>
      </c>
    </row>
    <row r="1247" spans="1:2" x14ac:dyDescent="0.2">
      <c r="A1247" s="11" t="s">
        <v>1593</v>
      </c>
      <c r="B1247" s="11" t="s">
        <v>1348</v>
      </c>
    </row>
    <row r="1248" spans="1:2" x14ac:dyDescent="0.2">
      <c r="A1248" s="11" t="s">
        <v>1594</v>
      </c>
      <c r="B1248" s="11" t="s">
        <v>1348</v>
      </c>
    </row>
    <row r="1249" spans="1:2" x14ac:dyDescent="0.2">
      <c r="A1249" s="11" t="s">
        <v>1596</v>
      </c>
      <c r="B1249" s="11" t="s">
        <v>1348</v>
      </c>
    </row>
    <row r="1250" spans="1:2" x14ac:dyDescent="0.2">
      <c r="A1250" s="11" t="s">
        <v>1084</v>
      </c>
      <c r="B1250" s="11" t="s">
        <v>1347</v>
      </c>
    </row>
    <row r="1251" spans="1:2" x14ac:dyDescent="0.2">
      <c r="A1251" s="11" t="s">
        <v>1085</v>
      </c>
      <c r="B1251" s="11" t="s">
        <v>1347</v>
      </c>
    </row>
    <row r="1252" spans="1:2" x14ac:dyDescent="0.2">
      <c r="A1252" s="11" t="s">
        <v>1086</v>
      </c>
      <c r="B1252" s="11" t="s">
        <v>1347</v>
      </c>
    </row>
    <row r="1253" spans="1:2" x14ac:dyDescent="0.2">
      <c r="A1253" s="11" t="s">
        <v>1595</v>
      </c>
      <c r="B1253" s="11" t="s">
        <v>1348</v>
      </c>
    </row>
    <row r="1254" spans="1:2" x14ac:dyDescent="0.2">
      <c r="A1254" s="11" t="s">
        <v>359</v>
      </c>
      <c r="B1254" s="11" t="s">
        <v>1348</v>
      </c>
    </row>
    <row r="1255" spans="1:2" x14ac:dyDescent="0.2">
      <c r="A1255" s="11" t="s">
        <v>1087</v>
      </c>
      <c r="B1255" s="11" t="s">
        <v>1347</v>
      </c>
    </row>
    <row r="1256" spans="1:2" x14ac:dyDescent="0.2">
      <c r="A1256" s="11" t="s">
        <v>1088</v>
      </c>
      <c r="B1256" s="11" t="s">
        <v>1347</v>
      </c>
    </row>
    <row r="1257" spans="1:2" x14ac:dyDescent="0.2">
      <c r="A1257" s="11" t="s">
        <v>1597</v>
      </c>
      <c r="B1257" s="11" t="s">
        <v>1348</v>
      </c>
    </row>
    <row r="1258" spans="1:2" x14ac:dyDescent="0.2">
      <c r="A1258" s="11" t="s">
        <v>1598</v>
      </c>
      <c r="B1258" s="11" t="s">
        <v>1348</v>
      </c>
    </row>
    <row r="1259" spans="1:2" x14ac:dyDescent="0.2">
      <c r="A1259" s="11" t="s">
        <v>1600</v>
      </c>
      <c r="B1259" s="11" t="s">
        <v>1348</v>
      </c>
    </row>
    <row r="1260" spans="1:2" x14ac:dyDescent="0.2">
      <c r="A1260" s="11" t="s">
        <v>1599</v>
      </c>
      <c r="B1260" s="11" t="s">
        <v>1440</v>
      </c>
    </row>
    <row r="1261" spans="1:2" x14ac:dyDescent="0.2">
      <c r="A1261" s="11" t="s">
        <v>360</v>
      </c>
      <c r="B1261" s="11" t="s">
        <v>1348</v>
      </c>
    </row>
    <row r="1262" spans="1:2" x14ac:dyDescent="0.2">
      <c r="A1262" s="11" t="s">
        <v>1601</v>
      </c>
      <c r="B1262" s="11" t="s">
        <v>1348</v>
      </c>
    </row>
    <row r="1264" spans="1:2" x14ac:dyDescent="0.2">
      <c r="A1264" s="53" t="s">
        <v>1220</v>
      </c>
      <c r="B1264" s="53"/>
    </row>
    <row r="1265" spans="1:2" x14ac:dyDescent="0.2">
      <c r="A1265" s="9" t="s">
        <v>2157</v>
      </c>
      <c r="B1265" s="9" t="s">
        <v>1257</v>
      </c>
    </row>
    <row r="1266" spans="1:2" x14ac:dyDescent="0.2">
      <c r="A1266" s="11" t="s">
        <v>1221</v>
      </c>
      <c r="B1266" s="11" t="s">
        <v>1348</v>
      </c>
    </row>
    <row r="1267" spans="1:2" x14ac:dyDescent="0.2">
      <c r="A1267" s="11" t="s">
        <v>1222</v>
      </c>
      <c r="B1267" s="11" t="s">
        <v>1348</v>
      </c>
    </row>
    <row r="1268" spans="1:2" x14ac:dyDescent="0.2">
      <c r="A1268" s="11" t="s">
        <v>2158</v>
      </c>
      <c r="B1268" s="11" t="s">
        <v>1271</v>
      </c>
    </row>
    <row r="1269" spans="1:2" x14ac:dyDescent="0.2">
      <c r="A1269" s="11" t="s">
        <v>2159</v>
      </c>
      <c r="B1269" s="11" t="s">
        <v>1271</v>
      </c>
    </row>
    <row r="1270" spans="1:2" x14ac:dyDescent="0.2">
      <c r="A1270" s="11" t="s">
        <v>1223</v>
      </c>
      <c r="B1270" s="11" t="s">
        <v>1348</v>
      </c>
    </row>
    <row r="1271" spans="1:2" x14ac:dyDescent="0.2">
      <c r="A1271" s="11" t="s">
        <v>1224</v>
      </c>
      <c r="B1271" s="11" t="s">
        <v>1348</v>
      </c>
    </row>
    <row r="1272" spans="1:2" x14ac:dyDescent="0.2">
      <c r="A1272" s="11" t="s">
        <v>1224</v>
      </c>
      <c r="B1272" s="11" t="s">
        <v>1651</v>
      </c>
    </row>
    <row r="1273" spans="1:2" x14ac:dyDescent="0.2">
      <c r="A1273" s="11" t="s">
        <v>1225</v>
      </c>
      <c r="B1273" s="11" t="s">
        <v>1348</v>
      </c>
    </row>
    <row r="1274" spans="1:2" x14ac:dyDescent="0.2">
      <c r="A1274" s="11" t="s">
        <v>1226</v>
      </c>
      <c r="B1274" s="11" t="s">
        <v>1348</v>
      </c>
    </row>
    <row r="1275" spans="1:2" x14ac:dyDescent="0.2">
      <c r="A1275" s="11" t="s">
        <v>1227</v>
      </c>
      <c r="B1275" s="11" t="s">
        <v>1348</v>
      </c>
    </row>
    <row r="1277" spans="1:2" x14ac:dyDescent="0.2">
      <c r="A1277" s="51" t="s">
        <v>269</v>
      </c>
      <c r="B1277" s="51"/>
    </row>
    <row r="1278" spans="1:2" x14ac:dyDescent="0.2">
      <c r="A1278" s="9" t="s">
        <v>2130</v>
      </c>
      <c r="B1278" s="9" t="s">
        <v>1257</v>
      </c>
    </row>
    <row r="1279" spans="1:2" x14ac:dyDescent="0.2">
      <c r="A1279" s="11" t="s">
        <v>270</v>
      </c>
      <c r="B1279" s="11" t="s">
        <v>1348</v>
      </c>
    </row>
    <row r="1280" spans="1:2" x14ac:dyDescent="0.2">
      <c r="A1280" s="11" t="s">
        <v>1989</v>
      </c>
      <c r="B1280" s="11" t="s">
        <v>1262</v>
      </c>
    </row>
    <row r="1281" spans="1:2" x14ac:dyDescent="0.2">
      <c r="A1281" s="36"/>
      <c r="B1281" s="36"/>
    </row>
    <row r="1282" spans="1:2" x14ac:dyDescent="0.2">
      <c r="A1282" s="53" t="s">
        <v>87</v>
      </c>
      <c r="B1282" s="53"/>
    </row>
    <row r="1283" spans="1:2" x14ac:dyDescent="0.2">
      <c r="A1283" s="9" t="s">
        <v>2127</v>
      </c>
      <c r="B1283" s="9" t="s">
        <v>1257</v>
      </c>
    </row>
    <row r="1284" spans="1:2" x14ac:dyDescent="0.2">
      <c r="A1284" s="11" t="s">
        <v>88</v>
      </c>
      <c r="B1284" s="11" t="s">
        <v>1271</v>
      </c>
    </row>
    <row r="1285" spans="1:2" x14ac:dyDescent="0.2">
      <c r="A1285" s="11" t="s">
        <v>89</v>
      </c>
      <c r="B1285" s="11" t="s">
        <v>1272</v>
      </c>
    </row>
    <row r="1286" spans="1:2" x14ac:dyDescent="0.2">
      <c r="A1286" s="11" t="s">
        <v>90</v>
      </c>
      <c r="B1286" s="11" t="s">
        <v>1258</v>
      </c>
    </row>
    <row r="1287" spans="1:2" x14ac:dyDescent="0.2">
      <c r="A1287" s="11" t="s">
        <v>91</v>
      </c>
      <c r="B1287" s="11" t="s">
        <v>1259</v>
      </c>
    </row>
    <row r="1288" spans="1:2" x14ac:dyDescent="0.2">
      <c r="A1288" s="11" t="s">
        <v>92</v>
      </c>
      <c r="B1288" s="11" t="s">
        <v>1271</v>
      </c>
    </row>
    <row r="1289" spans="1:2" x14ac:dyDescent="0.2">
      <c r="A1289" s="11" t="s">
        <v>93</v>
      </c>
      <c r="B1289" s="11" t="s">
        <v>1271</v>
      </c>
    </row>
    <row r="1291" spans="1:2" x14ac:dyDescent="0.2">
      <c r="A1291" s="53" t="s">
        <v>80</v>
      </c>
      <c r="B1291" s="53"/>
    </row>
    <row r="1292" spans="1:2" x14ac:dyDescent="0.2">
      <c r="A1292" s="9" t="s">
        <v>2125</v>
      </c>
      <c r="B1292" s="9" t="s">
        <v>1257</v>
      </c>
    </row>
    <row r="1293" spans="1:2" x14ac:dyDescent="0.2">
      <c r="A1293" s="11" t="s">
        <v>81</v>
      </c>
      <c r="B1293" s="11" t="s">
        <v>1258</v>
      </c>
    </row>
    <row r="1294" spans="1:2" x14ac:dyDescent="0.2">
      <c r="A1294" s="11" t="s">
        <v>82</v>
      </c>
      <c r="B1294" s="11" t="s">
        <v>1258</v>
      </c>
    </row>
    <row r="1295" spans="1:2" x14ac:dyDescent="0.2">
      <c r="A1295" s="11" t="s">
        <v>1265</v>
      </c>
      <c r="B1295" s="11" t="s">
        <v>1258</v>
      </c>
    </row>
    <row r="1296" spans="1:2" x14ac:dyDescent="0.2">
      <c r="A1296" s="11" t="s">
        <v>83</v>
      </c>
      <c r="B1296" s="11" t="s">
        <v>1258</v>
      </c>
    </row>
    <row r="1297" spans="1:2" x14ac:dyDescent="0.2">
      <c r="A1297" s="11" t="s">
        <v>1266</v>
      </c>
      <c r="B1297" s="11" t="s">
        <v>1259</v>
      </c>
    </row>
    <row r="1298" spans="1:2" x14ac:dyDescent="0.2">
      <c r="A1298" s="11" t="s">
        <v>84</v>
      </c>
      <c r="B1298" s="11" t="s">
        <v>1258</v>
      </c>
    </row>
    <row r="1299" spans="1:2" x14ac:dyDescent="0.2">
      <c r="A1299" s="11" t="s">
        <v>85</v>
      </c>
      <c r="B1299" s="11" t="s">
        <v>1258</v>
      </c>
    </row>
    <row r="1300" spans="1:2" x14ac:dyDescent="0.2">
      <c r="A1300" s="11" t="s">
        <v>1264</v>
      </c>
      <c r="B1300" s="11" t="s">
        <v>1259</v>
      </c>
    </row>
    <row r="1301" spans="1:2" x14ac:dyDescent="0.2">
      <c r="A1301" s="11" t="s">
        <v>1263</v>
      </c>
      <c r="B1301" s="11" t="s">
        <v>1259</v>
      </c>
    </row>
    <row r="1302" spans="1:2" x14ac:dyDescent="0.2">
      <c r="A1302" s="11" t="s">
        <v>86</v>
      </c>
      <c r="B1302" s="11" t="s">
        <v>1258</v>
      </c>
    </row>
    <row r="1303" spans="1:2" x14ac:dyDescent="0.2">
      <c r="A1303" s="11" t="s">
        <v>1268</v>
      </c>
      <c r="B1303" s="11" t="s">
        <v>1258</v>
      </c>
    </row>
    <row r="1304" spans="1:2" x14ac:dyDescent="0.2">
      <c r="A1304" s="11" t="s">
        <v>1269</v>
      </c>
      <c r="B1304" s="11" t="s">
        <v>1258</v>
      </c>
    </row>
    <row r="1305" spans="1:2" x14ac:dyDescent="0.2">
      <c r="A1305" s="11" t="s">
        <v>1267</v>
      </c>
      <c r="B1305" s="11" t="s">
        <v>1258</v>
      </c>
    </row>
    <row r="1306" spans="1:2" x14ac:dyDescent="0.2">
      <c r="A1306" s="36"/>
      <c r="B1306" s="36"/>
    </row>
    <row r="1307" spans="1:2" x14ac:dyDescent="0.2">
      <c r="A1307" s="51" t="s">
        <v>588</v>
      </c>
      <c r="B1307" s="51"/>
    </row>
    <row r="1308" spans="1:2" x14ac:dyDescent="0.2">
      <c r="A1308" s="9" t="s">
        <v>2141</v>
      </c>
      <c r="B1308" s="9" t="s">
        <v>1630</v>
      </c>
    </row>
    <row r="1309" spans="1:2" x14ac:dyDescent="0.2">
      <c r="A1309" s="11" t="s">
        <v>589</v>
      </c>
      <c r="B1309" s="11" t="s">
        <v>1348</v>
      </c>
    </row>
    <row r="1310" spans="1:2" x14ac:dyDescent="0.2">
      <c r="A1310" s="11" t="s">
        <v>1642</v>
      </c>
      <c r="B1310" s="11" t="s">
        <v>1271</v>
      </c>
    </row>
    <row r="1311" spans="1:2" x14ac:dyDescent="0.2">
      <c r="A1311" s="11" t="s">
        <v>1643</v>
      </c>
      <c r="B1311" s="11" t="s">
        <v>1271</v>
      </c>
    </row>
    <row r="1312" spans="1:2" x14ac:dyDescent="0.2">
      <c r="A1312" s="11" t="s">
        <v>591</v>
      </c>
      <c r="B1312" s="11" t="s">
        <v>1348</v>
      </c>
    </row>
    <row r="1313" spans="1:2" x14ac:dyDescent="0.2">
      <c r="A1313" s="11" t="s">
        <v>592</v>
      </c>
      <c r="B1313" s="11" t="s">
        <v>1348</v>
      </c>
    </row>
    <row r="1314" spans="1:2" x14ac:dyDescent="0.2">
      <c r="A1314" s="11" t="s">
        <v>593</v>
      </c>
      <c r="B1314" s="11" t="s">
        <v>1348</v>
      </c>
    </row>
    <row r="1315" spans="1:2" x14ac:dyDescent="0.2">
      <c r="A1315" s="11" t="s">
        <v>594</v>
      </c>
      <c r="B1315" s="11" t="s">
        <v>1348</v>
      </c>
    </row>
    <row r="1316" spans="1:2" x14ac:dyDescent="0.2">
      <c r="A1316" s="11" t="s">
        <v>595</v>
      </c>
      <c r="B1316" s="11" t="s">
        <v>1348</v>
      </c>
    </row>
    <row r="1317" spans="1:2" x14ac:dyDescent="0.2">
      <c r="A1317" s="11" t="s">
        <v>1645</v>
      </c>
      <c r="B1317" s="11" t="s">
        <v>1644</v>
      </c>
    </row>
    <row r="1318" spans="1:2" x14ac:dyDescent="0.2">
      <c r="A1318" s="11" t="s">
        <v>596</v>
      </c>
      <c r="B1318" s="11" t="s">
        <v>1348</v>
      </c>
    </row>
    <row r="1319" spans="1:2" x14ac:dyDescent="0.2">
      <c r="A1319" s="11" t="s">
        <v>597</v>
      </c>
      <c r="B1319" s="11" t="s">
        <v>1348</v>
      </c>
    </row>
    <row r="1320" spans="1:2" x14ac:dyDescent="0.2">
      <c r="A1320" s="11" t="s">
        <v>1992</v>
      </c>
      <c r="B1320" s="11" t="s">
        <v>1348</v>
      </c>
    </row>
    <row r="1321" spans="1:2" x14ac:dyDescent="0.2">
      <c r="A1321" s="11" t="s">
        <v>1646</v>
      </c>
      <c r="B1321" s="11" t="s">
        <v>1271</v>
      </c>
    </row>
    <row r="1322" spans="1:2" x14ac:dyDescent="0.2">
      <c r="A1322" s="11" t="s">
        <v>1648</v>
      </c>
      <c r="B1322" s="11" t="s">
        <v>1647</v>
      </c>
    </row>
    <row r="1323" spans="1:2" x14ac:dyDescent="0.2">
      <c r="A1323" s="11" t="s">
        <v>599</v>
      </c>
      <c r="B1323" s="11" t="s">
        <v>1348</v>
      </c>
    </row>
    <row r="1324" spans="1:2" x14ac:dyDescent="0.2">
      <c r="A1324" s="11" t="s">
        <v>1649</v>
      </c>
      <c r="B1324" s="11" t="s">
        <v>1271</v>
      </c>
    </row>
    <row r="1325" spans="1:2" x14ac:dyDescent="0.2">
      <c r="A1325" s="11" t="s">
        <v>1650</v>
      </c>
      <c r="B1325" s="11" t="s">
        <v>1651</v>
      </c>
    </row>
    <row r="1326" spans="1:2" x14ac:dyDescent="0.2">
      <c r="A1326" s="11" t="s">
        <v>600</v>
      </c>
      <c r="B1326" s="11" t="s">
        <v>1348</v>
      </c>
    </row>
    <row r="1327" spans="1:2" x14ac:dyDescent="0.2">
      <c r="A1327" s="11" t="s">
        <v>1652</v>
      </c>
      <c r="B1327" s="11" t="s">
        <v>1271</v>
      </c>
    </row>
    <row r="1328" spans="1:2" x14ac:dyDescent="0.2">
      <c r="A1328" s="11" t="s">
        <v>1653</v>
      </c>
      <c r="B1328" s="11" t="s">
        <v>1271</v>
      </c>
    </row>
    <row r="1329" spans="1:2" x14ac:dyDescent="0.2">
      <c r="A1329" s="11" t="s">
        <v>604</v>
      </c>
      <c r="B1329" s="11" t="s">
        <v>1348</v>
      </c>
    </row>
    <row r="1330" spans="1:2" x14ac:dyDescent="0.2">
      <c r="A1330" s="11" t="s">
        <v>605</v>
      </c>
      <c r="B1330" s="11" t="s">
        <v>1348</v>
      </c>
    </row>
    <row r="1331" spans="1:2" x14ac:dyDescent="0.2">
      <c r="A1331" s="11" t="s">
        <v>1654</v>
      </c>
      <c r="B1331" s="11" t="s">
        <v>1271</v>
      </c>
    </row>
    <row r="1332" spans="1:2" x14ac:dyDescent="0.2">
      <c r="A1332" s="11" t="s">
        <v>606</v>
      </c>
      <c r="B1332" s="11" t="s">
        <v>1348</v>
      </c>
    </row>
    <row r="1333" spans="1:2" x14ac:dyDescent="0.2">
      <c r="A1333" s="11" t="s">
        <v>607</v>
      </c>
      <c r="B1333" s="11" t="s">
        <v>1348</v>
      </c>
    </row>
    <row r="1334" spans="1:2" x14ac:dyDescent="0.2">
      <c r="A1334" s="11" t="s">
        <v>608</v>
      </c>
      <c r="B1334" s="11" t="s">
        <v>1348</v>
      </c>
    </row>
    <row r="1335" spans="1:2" x14ac:dyDescent="0.2">
      <c r="A1335" s="11" t="s">
        <v>1655</v>
      </c>
      <c r="B1335" s="11" t="s">
        <v>1271</v>
      </c>
    </row>
    <row r="1336" spans="1:2" x14ac:dyDescent="0.2">
      <c r="A1336" s="11" t="s">
        <v>609</v>
      </c>
      <c r="B1336" s="11" t="s">
        <v>1348</v>
      </c>
    </row>
    <row r="1337" spans="1:2" x14ac:dyDescent="0.2">
      <c r="A1337" s="11"/>
      <c r="B1337" s="11"/>
    </row>
    <row r="1338" spans="1:2" x14ac:dyDescent="0.2">
      <c r="A1338" s="9" t="s">
        <v>2144</v>
      </c>
      <c r="B1338" s="9" t="s">
        <v>1630</v>
      </c>
    </row>
    <row r="1339" spans="1:2" x14ac:dyDescent="0.2">
      <c r="A1339" s="11" t="s">
        <v>598</v>
      </c>
      <c r="B1339" s="11" t="s">
        <v>1348</v>
      </c>
    </row>
    <row r="1340" spans="1:2" x14ac:dyDescent="0.2">
      <c r="A1340" s="11" t="s">
        <v>601</v>
      </c>
      <c r="B1340" s="11" t="s">
        <v>1348</v>
      </c>
    </row>
    <row r="1341" spans="1:2" x14ac:dyDescent="0.2">
      <c r="A1341" s="11" t="s">
        <v>603</v>
      </c>
      <c r="B1341" s="11" t="s">
        <v>1348</v>
      </c>
    </row>
    <row r="1342" spans="1:2" x14ac:dyDescent="0.2">
      <c r="A1342" s="11"/>
      <c r="B1342" s="11"/>
    </row>
    <row r="1343" spans="1:2" x14ac:dyDescent="0.2">
      <c r="A1343" s="9" t="s">
        <v>2145</v>
      </c>
      <c r="B1343" s="9" t="s">
        <v>1630</v>
      </c>
    </row>
    <row r="1344" spans="1:2" x14ac:dyDescent="0.2">
      <c r="A1344" s="11" t="s">
        <v>602</v>
      </c>
      <c r="B1344" s="11" t="s">
        <v>1348</v>
      </c>
    </row>
    <row r="1345" spans="1:2" x14ac:dyDescent="0.2">
      <c r="A1345" s="11" t="s">
        <v>590</v>
      </c>
      <c r="B1345" s="11" t="s">
        <v>1348</v>
      </c>
    </row>
    <row r="1347" spans="1:2" x14ac:dyDescent="0.2">
      <c r="A1347" s="53" t="s">
        <v>610</v>
      </c>
      <c r="B1347" s="53"/>
    </row>
    <row r="1348" spans="1:2" x14ac:dyDescent="0.2">
      <c r="A1348" s="9" t="s">
        <v>2146</v>
      </c>
      <c r="B1348" s="9" t="s">
        <v>1630</v>
      </c>
    </row>
    <row r="1349" spans="1:2" x14ac:dyDescent="0.2">
      <c r="A1349" s="11" t="s">
        <v>1658</v>
      </c>
      <c r="B1349" s="11" t="s">
        <v>1656</v>
      </c>
    </row>
    <row r="1350" spans="1:2" x14ac:dyDescent="0.2">
      <c r="A1350" s="11" t="s">
        <v>1659</v>
      </c>
      <c r="B1350" s="11" t="s">
        <v>1260</v>
      </c>
    </row>
    <row r="1351" spans="1:2" x14ac:dyDescent="0.2">
      <c r="A1351" s="11" t="s">
        <v>1660</v>
      </c>
      <c r="B1351" s="11" t="s">
        <v>1656</v>
      </c>
    </row>
    <row r="1352" spans="1:2" x14ac:dyDescent="0.2">
      <c r="A1352" s="11" t="s">
        <v>1661</v>
      </c>
      <c r="B1352" s="11" t="s">
        <v>1260</v>
      </c>
    </row>
    <row r="1353" spans="1:2" x14ac:dyDescent="0.2">
      <c r="A1353" s="11" t="s">
        <v>611</v>
      </c>
      <c r="B1353" s="11" t="s">
        <v>1271</v>
      </c>
    </row>
    <row r="1354" spans="1:2" x14ac:dyDescent="0.2">
      <c r="A1354" s="11" t="s">
        <v>1993</v>
      </c>
      <c r="B1354" s="11"/>
    </row>
    <row r="1355" spans="1:2" x14ac:dyDescent="0.2">
      <c r="A1355" s="11" t="s">
        <v>612</v>
      </c>
      <c r="B1355" s="11"/>
    </row>
    <row r="1356" spans="1:2" x14ac:dyDescent="0.2">
      <c r="A1356" s="11" t="s">
        <v>1662</v>
      </c>
      <c r="B1356" s="11" t="s">
        <v>1271</v>
      </c>
    </row>
    <row r="1357" spans="1:2" x14ac:dyDescent="0.2">
      <c r="A1357" s="11" t="s">
        <v>1663</v>
      </c>
      <c r="B1357" s="11" t="s">
        <v>1271</v>
      </c>
    </row>
    <row r="1358" spans="1:2" x14ac:dyDescent="0.2">
      <c r="A1358" s="11" t="s">
        <v>1664</v>
      </c>
      <c r="B1358" s="11" t="s">
        <v>1651</v>
      </c>
    </row>
    <row r="1359" spans="1:2" x14ac:dyDescent="0.2">
      <c r="A1359" s="11" t="s">
        <v>1665</v>
      </c>
      <c r="B1359" s="11" t="s">
        <v>1271</v>
      </c>
    </row>
    <row r="1360" spans="1:2" x14ac:dyDescent="0.2">
      <c r="A1360" s="11" t="s">
        <v>1666</v>
      </c>
      <c r="B1360" s="11" t="s">
        <v>1271</v>
      </c>
    </row>
    <row r="1361" spans="1:2" x14ac:dyDescent="0.2">
      <c r="A1361" s="11" t="s">
        <v>1667</v>
      </c>
      <c r="B1361" s="11" t="s">
        <v>1271</v>
      </c>
    </row>
    <row r="1362" spans="1:2" x14ac:dyDescent="0.2">
      <c r="A1362" s="11" t="s">
        <v>1668</v>
      </c>
      <c r="B1362" s="11" t="s">
        <v>1271</v>
      </c>
    </row>
    <row r="1363" spans="1:2" x14ac:dyDescent="0.2">
      <c r="A1363" s="11" t="s">
        <v>1669</v>
      </c>
      <c r="B1363" s="11" t="s">
        <v>1271</v>
      </c>
    </row>
    <row r="1364" spans="1:2" x14ac:dyDescent="0.2">
      <c r="A1364" s="11" t="s">
        <v>1671</v>
      </c>
      <c r="B1364" s="11" t="s">
        <v>1260</v>
      </c>
    </row>
    <row r="1365" spans="1:2" x14ac:dyDescent="0.2">
      <c r="A1365" s="11" t="s">
        <v>1672</v>
      </c>
      <c r="B1365" s="11" t="s">
        <v>1260</v>
      </c>
    </row>
    <row r="1366" spans="1:2" x14ac:dyDescent="0.2">
      <c r="A1366" s="11" t="s">
        <v>1673</v>
      </c>
      <c r="B1366" s="11" t="s">
        <v>1656</v>
      </c>
    </row>
    <row r="1367" spans="1:2" x14ac:dyDescent="0.2">
      <c r="A1367" s="11" t="s">
        <v>1673</v>
      </c>
      <c r="B1367" s="11" t="s">
        <v>1657</v>
      </c>
    </row>
    <row r="1368" spans="1:2" x14ac:dyDescent="0.2">
      <c r="A1368" s="11" t="s">
        <v>1674</v>
      </c>
      <c r="B1368" s="11" t="s">
        <v>1271</v>
      </c>
    </row>
    <row r="1369" spans="1:2" x14ac:dyDescent="0.2">
      <c r="A1369" s="11" t="s">
        <v>1675</v>
      </c>
      <c r="B1369" s="11" t="s">
        <v>1271</v>
      </c>
    </row>
    <row r="1370" spans="1:2" x14ac:dyDescent="0.2">
      <c r="A1370" s="11" t="s">
        <v>1676</v>
      </c>
      <c r="B1370" s="11" t="s">
        <v>1260</v>
      </c>
    </row>
    <row r="1371" spans="1:2" x14ac:dyDescent="0.2">
      <c r="A1371" s="36"/>
      <c r="B1371" s="36"/>
    </row>
    <row r="1372" spans="1:2" s="46" customFormat="1" x14ac:dyDescent="0.2">
      <c r="A1372" s="51" t="s">
        <v>4</v>
      </c>
      <c r="B1372" s="51"/>
    </row>
    <row r="1373" spans="1:2" x14ac:dyDescent="0.2">
      <c r="A1373" s="9" t="s">
        <v>2105</v>
      </c>
      <c r="B1373" s="9" t="s">
        <v>1257</v>
      </c>
    </row>
    <row r="1374" spans="1:2" x14ac:dyDescent="0.2">
      <c r="A1374" s="11" t="s">
        <v>1244</v>
      </c>
      <c r="B1374" s="11" t="s">
        <v>1258</v>
      </c>
    </row>
    <row r="1375" spans="1:2" x14ac:dyDescent="0.2">
      <c r="A1375" s="11" t="s">
        <v>31</v>
      </c>
      <c r="B1375" s="11" t="s">
        <v>1258</v>
      </c>
    </row>
    <row r="1376" spans="1:2" x14ac:dyDescent="0.2">
      <c r="A1376" s="11" t="s">
        <v>32</v>
      </c>
      <c r="B1376" s="11" t="s">
        <v>1258</v>
      </c>
    </row>
    <row r="1377" spans="1:2" x14ac:dyDescent="0.2">
      <c r="A1377" s="11" t="s">
        <v>35</v>
      </c>
      <c r="B1377" s="11" t="s">
        <v>1258</v>
      </c>
    </row>
    <row r="1378" spans="1:2" x14ac:dyDescent="0.2">
      <c r="A1378" s="11" t="s">
        <v>1238</v>
      </c>
      <c r="B1378" s="11" t="s">
        <v>1258</v>
      </c>
    </row>
    <row r="1379" spans="1:2" x14ac:dyDescent="0.2">
      <c r="A1379" s="4"/>
      <c r="B1379" s="4"/>
    </row>
    <row r="1380" spans="1:2" x14ac:dyDescent="0.2">
      <c r="A1380" s="9" t="s">
        <v>2109</v>
      </c>
      <c r="B1380" s="9" t="s">
        <v>1257</v>
      </c>
    </row>
    <row r="1381" spans="1:2" x14ac:dyDescent="0.2">
      <c r="A1381" s="11" t="s">
        <v>6</v>
      </c>
      <c r="B1381" s="11" t="s">
        <v>1258</v>
      </c>
    </row>
    <row r="1382" spans="1:2" x14ac:dyDescent="0.2">
      <c r="A1382" s="11" t="s">
        <v>9</v>
      </c>
      <c r="B1382" s="11" t="s">
        <v>1258</v>
      </c>
    </row>
    <row r="1383" spans="1:2" x14ac:dyDescent="0.2">
      <c r="A1383" s="11" t="s">
        <v>14</v>
      </c>
      <c r="B1383" s="11" t="s">
        <v>1258</v>
      </c>
    </row>
    <row r="1384" spans="1:2" x14ac:dyDescent="0.2">
      <c r="A1384" s="11" t="s">
        <v>20</v>
      </c>
      <c r="B1384" s="11" t="s">
        <v>1258</v>
      </c>
    </row>
    <row r="1385" spans="1:2" x14ac:dyDescent="0.2">
      <c r="A1385" s="11" t="s">
        <v>21</v>
      </c>
      <c r="B1385" s="11" t="s">
        <v>1258</v>
      </c>
    </row>
    <row r="1386" spans="1:2" x14ac:dyDescent="0.2">
      <c r="A1386" s="11" t="s">
        <v>24</v>
      </c>
      <c r="B1386" s="11" t="s">
        <v>1258</v>
      </c>
    </row>
    <row r="1387" spans="1:2" x14ac:dyDescent="0.2">
      <c r="A1387" s="11" t="s">
        <v>27</v>
      </c>
      <c r="B1387" s="11" t="s">
        <v>1258</v>
      </c>
    </row>
    <row r="1388" spans="1:2" x14ac:dyDescent="0.2">
      <c r="A1388" s="4"/>
      <c r="B1388" s="4"/>
    </row>
    <row r="1389" spans="1:2" x14ac:dyDescent="0.2">
      <c r="A1389" s="9" t="s">
        <v>2107</v>
      </c>
      <c r="B1389" s="9" t="s">
        <v>1257</v>
      </c>
    </row>
    <row r="1390" spans="1:2" x14ac:dyDescent="0.2">
      <c r="A1390" s="11" t="s">
        <v>1234</v>
      </c>
      <c r="B1390" s="11" t="s">
        <v>1258</v>
      </c>
    </row>
    <row r="1391" spans="1:2" x14ac:dyDescent="0.2">
      <c r="A1391" s="11" t="s">
        <v>18</v>
      </c>
      <c r="B1391" s="11" t="s">
        <v>1258</v>
      </c>
    </row>
    <row r="1392" spans="1:2" x14ac:dyDescent="0.2">
      <c r="A1392" s="11" t="s">
        <v>1240</v>
      </c>
      <c r="B1392" s="11" t="s">
        <v>1258</v>
      </c>
    </row>
    <row r="1393" spans="1:2" x14ac:dyDescent="0.2">
      <c r="A1393" s="11" t="s">
        <v>1242</v>
      </c>
      <c r="B1393" s="11" t="s">
        <v>1258</v>
      </c>
    </row>
    <row r="1394" spans="1:2" x14ac:dyDescent="0.2">
      <c r="A1394" s="4"/>
      <c r="B1394" s="4"/>
    </row>
    <row r="1395" spans="1:2" x14ac:dyDescent="0.2">
      <c r="A1395" s="9" t="s">
        <v>2106</v>
      </c>
      <c r="B1395" s="9" t="s">
        <v>1257</v>
      </c>
    </row>
    <row r="1396" spans="1:2" x14ac:dyDescent="0.2">
      <c r="A1396" s="11" t="s">
        <v>1233</v>
      </c>
      <c r="B1396" s="11" t="s">
        <v>1258</v>
      </c>
    </row>
    <row r="1397" spans="1:2" x14ac:dyDescent="0.2">
      <c r="A1397" s="11" t="s">
        <v>12</v>
      </c>
      <c r="B1397" s="11" t="s">
        <v>1258</v>
      </c>
    </row>
    <row r="1398" spans="1:2" x14ac:dyDescent="0.2">
      <c r="A1398" s="11" t="s">
        <v>15</v>
      </c>
      <c r="B1398" s="11" t="s">
        <v>1258</v>
      </c>
    </row>
    <row r="1399" spans="1:2" x14ac:dyDescent="0.2">
      <c r="A1399" s="11" t="s">
        <v>17</v>
      </c>
      <c r="B1399" s="11" t="s">
        <v>1258</v>
      </c>
    </row>
    <row r="1400" spans="1:2" x14ac:dyDescent="0.2">
      <c r="A1400" s="11" t="s">
        <v>1232</v>
      </c>
      <c r="B1400" s="11" t="s">
        <v>1258</v>
      </c>
    </row>
    <row r="1401" spans="1:2" x14ac:dyDescent="0.2">
      <c r="A1401" s="11" t="s">
        <v>1239</v>
      </c>
      <c r="B1401" s="11" t="s">
        <v>1258</v>
      </c>
    </row>
    <row r="1402" spans="1:2" x14ac:dyDescent="0.2">
      <c r="A1402" s="11" t="s">
        <v>1241</v>
      </c>
      <c r="B1402" s="11" t="s">
        <v>1258</v>
      </c>
    </row>
    <row r="1403" spans="1:2" x14ac:dyDescent="0.2">
      <c r="A1403" s="11" t="s">
        <v>36</v>
      </c>
      <c r="B1403" s="11" t="s">
        <v>1258</v>
      </c>
    </row>
    <row r="1404" spans="1:2" x14ac:dyDescent="0.2">
      <c r="A1404" s="4"/>
      <c r="B1404" s="4"/>
    </row>
    <row r="1405" spans="1:2" x14ac:dyDescent="0.2">
      <c r="A1405" s="9" t="s">
        <v>2108</v>
      </c>
      <c r="B1405" s="9" t="s">
        <v>1257</v>
      </c>
    </row>
    <row r="1406" spans="1:2" x14ac:dyDescent="0.2">
      <c r="A1406" s="11" t="s">
        <v>8</v>
      </c>
      <c r="B1406" s="11" t="s">
        <v>1258</v>
      </c>
    </row>
    <row r="1407" spans="1:2" x14ac:dyDescent="0.2">
      <c r="A1407" s="11" t="s">
        <v>13</v>
      </c>
      <c r="B1407" s="11" t="s">
        <v>1258</v>
      </c>
    </row>
    <row r="1408" spans="1:2" x14ac:dyDescent="0.2">
      <c r="A1408" s="11" t="s">
        <v>26</v>
      </c>
      <c r="B1408" s="11" t="s">
        <v>1258</v>
      </c>
    </row>
    <row r="1409" spans="1:2" x14ac:dyDescent="0.2">
      <c r="A1409" s="11" t="s">
        <v>29</v>
      </c>
      <c r="B1409" s="11" t="s">
        <v>1258</v>
      </c>
    </row>
    <row r="1410" spans="1:2" x14ac:dyDescent="0.2">
      <c r="A1410" s="4"/>
      <c r="B1410" s="4"/>
    </row>
    <row r="1411" spans="1:2" x14ac:dyDescent="0.2">
      <c r="A1411" s="9" t="s">
        <v>2110</v>
      </c>
      <c r="B1411" s="9" t="s">
        <v>1257</v>
      </c>
    </row>
    <row r="1412" spans="1:2" x14ac:dyDescent="0.2">
      <c r="A1412" s="11" t="s">
        <v>33</v>
      </c>
      <c r="B1412" s="11" t="s">
        <v>1258</v>
      </c>
    </row>
    <row r="1413" spans="1:2" x14ac:dyDescent="0.2">
      <c r="A1413" s="11" t="s">
        <v>37</v>
      </c>
      <c r="B1413" s="11" t="s">
        <v>1258</v>
      </c>
    </row>
    <row r="1415" spans="1:2" x14ac:dyDescent="0.2">
      <c r="A1415" s="9" t="s">
        <v>2104</v>
      </c>
      <c r="B1415" s="9" t="s">
        <v>1257</v>
      </c>
    </row>
    <row r="1416" spans="1:2" x14ac:dyDescent="0.2">
      <c r="A1416" s="11" t="s">
        <v>1235</v>
      </c>
      <c r="B1416" s="11" t="s">
        <v>1258</v>
      </c>
    </row>
    <row r="1417" spans="1:2" x14ac:dyDescent="0.2">
      <c r="A1417" s="11" t="s">
        <v>5</v>
      </c>
      <c r="B1417" s="11" t="s">
        <v>1258</v>
      </c>
    </row>
    <row r="1418" spans="1:2" x14ac:dyDescent="0.2">
      <c r="A1418" s="11" t="s">
        <v>1236</v>
      </c>
      <c r="B1418" s="11" t="s">
        <v>1258</v>
      </c>
    </row>
    <row r="1419" spans="1:2" x14ac:dyDescent="0.2">
      <c r="A1419" s="11" t="s">
        <v>495</v>
      </c>
      <c r="B1419" s="11" t="s">
        <v>1348</v>
      </c>
    </row>
    <row r="1420" spans="1:2" x14ac:dyDescent="0.2">
      <c r="A1420" s="11" t="s">
        <v>7</v>
      </c>
      <c r="B1420" s="11" t="s">
        <v>1258</v>
      </c>
    </row>
    <row r="1421" spans="1:2" x14ac:dyDescent="0.2">
      <c r="A1421" s="11" t="s">
        <v>10</v>
      </c>
      <c r="B1421" s="11" t="s">
        <v>1258</v>
      </c>
    </row>
    <row r="1422" spans="1:2" x14ac:dyDescent="0.2">
      <c r="A1422" s="11" t="s">
        <v>1243</v>
      </c>
      <c r="B1422" s="11" t="s">
        <v>1258</v>
      </c>
    </row>
    <row r="1423" spans="1:2" x14ac:dyDescent="0.2">
      <c r="A1423" s="11" t="s">
        <v>11</v>
      </c>
      <c r="B1423" s="11" t="s">
        <v>1258</v>
      </c>
    </row>
    <row r="1424" spans="1:2" x14ac:dyDescent="0.2">
      <c r="A1424" s="11" t="s">
        <v>16</v>
      </c>
      <c r="B1424" s="11" t="s">
        <v>1258</v>
      </c>
    </row>
    <row r="1425" spans="1:2" x14ac:dyDescent="0.2">
      <c r="A1425" s="11" t="s">
        <v>19</v>
      </c>
      <c r="B1425" s="11" t="s">
        <v>1258</v>
      </c>
    </row>
    <row r="1426" spans="1:2" x14ac:dyDescent="0.2">
      <c r="A1426" s="11" t="s">
        <v>22</v>
      </c>
      <c r="B1426" s="11" t="s">
        <v>1258</v>
      </c>
    </row>
    <row r="1427" spans="1:2" x14ac:dyDescent="0.2">
      <c r="A1427" s="11" t="s">
        <v>23</v>
      </c>
      <c r="B1427" s="11" t="s">
        <v>1258</v>
      </c>
    </row>
    <row r="1428" spans="1:2" x14ac:dyDescent="0.2">
      <c r="A1428" s="11" t="s">
        <v>25</v>
      </c>
      <c r="B1428" s="11" t="s">
        <v>1258</v>
      </c>
    </row>
    <row r="1429" spans="1:2" x14ac:dyDescent="0.2">
      <c r="A1429" s="11" t="s">
        <v>28</v>
      </c>
      <c r="B1429" s="11" t="s">
        <v>1258</v>
      </c>
    </row>
    <row r="1430" spans="1:2" x14ac:dyDescent="0.2">
      <c r="A1430" s="11" t="s">
        <v>1231</v>
      </c>
      <c r="B1430" s="11" t="s">
        <v>1258</v>
      </c>
    </row>
    <row r="1431" spans="1:2" x14ac:dyDescent="0.2">
      <c r="A1431" s="11" t="s">
        <v>30</v>
      </c>
      <c r="B1431" s="11" t="s">
        <v>1258</v>
      </c>
    </row>
    <row r="1432" spans="1:2" x14ac:dyDescent="0.2">
      <c r="A1432" s="11" t="s">
        <v>34</v>
      </c>
      <c r="B1432" s="11" t="s">
        <v>1258</v>
      </c>
    </row>
    <row r="1433" spans="1:2" x14ac:dyDescent="0.2">
      <c r="A1433" s="11" t="s">
        <v>541</v>
      </c>
      <c r="B1433" s="11" t="s">
        <v>1348</v>
      </c>
    </row>
    <row r="1434" spans="1:2" x14ac:dyDescent="0.2">
      <c r="A1434" s="11" t="s">
        <v>1237</v>
      </c>
      <c r="B1434" s="11" t="s">
        <v>1258</v>
      </c>
    </row>
    <row r="1435" spans="1:2" x14ac:dyDescent="0.2">
      <c r="A1435" s="32"/>
      <c r="B1435" s="32"/>
    </row>
    <row r="1436" spans="1:2" x14ac:dyDescent="0.2">
      <c r="A1436" s="53" t="s">
        <v>1089</v>
      </c>
      <c r="B1436" s="53"/>
    </row>
    <row r="1437" spans="1:2" x14ac:dyDescent="0.2">
      <c r="A1437" s="9" t="s">
        <v>2156</v>
      </c>
      <c r="B1437" s="9" t="s">
        <v>1630</v>
      </c>
    </row>
    <row r="1438" spans="1:2" x14ac:dyDescent="0.2">
      <c r="A1438" s="11" t="s">
        <v>1889</v>
      </c>
      <c r="B1438" s="11" t="s">
        <v>1885</v>
      </c>
    </row>
    <row r="1439" spans="1:2" x14ac:dyDescent="0.2">
      <c r="A1439" s="11" t="s">
        <v>1890</v>
      </c>
      <c r="B1439" s="11" t="s">
        <v>1884</v>
      </c>
    </row>
    <row r="1440" spans="1:2" x14ac:dyDescent="0.2">
      <c r="A1440" s="11" t="s">
        <v>1891</v>
      </c>
      <c r="B1440" s="11" t="s">
        <v>1885</v>
      </c>
    </row>
    <row r="1441" spans="1:2" x14ac:dyDescent="0.2">
      <c r="A1441" s="11" t="s">
        <v>1892</v>
      </c>
      <c r="B1441" s="11" t="s">
        <v>1885</v>
      </c>
    </row>
    <row r="1442" spans="1:2" x14ac:dyDescent="0.2">
      <c r="A1442" s="11" t="s">
        <v>1893</v>
      </c>
      <c r="B1442" s="11" t="s">
        <v>1883</v>
      </c>
    </row>
    <row r="1443" spans="1:2" x14ac:dyDescent="0.2">
      <c r="A1443" s="11" t="s">
        <v>1894</v>
      </c>
      <c r="B1443" s="11" t="s">
        <v>1260</v>
      </c>
    </row>
    <row r="1444" spans="1:2" x14ac:dyDescent="0.2">
      <c r="A1444" s="11" t="s">
        <v>1895</v>
      </c>
      <c r="B1444" s="11" t="s">
        <v>1883</v>
      </c>
    </row>
    <row r="1445" spans="1:2" x14ac:dyDescent="0.2">
      <c r="A1445" s="11" t="s">
        <v>1896</v>
      </c>
      <c r="B1445" s="11" t="s">
        <v>1883</v>
      </c>
    </row>
    <row r="1446" spans="1:2" x14ac:dyDescent="0.2">
      <c r="A1446" s="11" t="s">
        <v>1897</v>
      </c>
      <c r="B1446" s="11" t="s">
        <v>1883</v>
      </c>
    </row>
    <row r="1447" spans="1:2" x14ac:dyDescent="0.2">
      <c r="A1447" s="11" t="s">
        <v>1898</v>
      </c>
      <c r="B1447" s="11" t="s">
        <v>1883</v>
      </c>
    </row>
    <row r="1448" spans="1:2" x14ac:dyDescent="0.2">
      <c r="A1448" s="11" t="s">
        <v>1899</v>
      </c>
      <c r="B1448" s="11" t="s">
        <v>1647</v>
      </c>
    </row>
    <row r="1449" spans="1:2" x14ac:dyDescent="0.2">
      <c r="A1449" s="11" t="s">
        <v>1899</v>
      </c>
      <c r="B1449" s="11" t="s">
        <v>1883</v>
      </c>
    </row>
    <row r="1450" spans="1:2" x14ac:dyDescent="0.2">
      <c r="A1450" s="11" t="s">
        <v>1900</v>
      </c>
      <c r="B1450" s="11" t="s">
        <v>1883</v>
      </c>
    </row>
    <row r="1451" spans="1:2" x14ac:dyDescent="0.2">
      <c r="A1451" s="11" t="s">
        <v>1901</v>
      </c>
      <c r="B1451" s="11" t="s">
        <v>1883</v>
      </c>
    </row>
    <row r="1452" spans="1:2" x14ac:dyDescent="0.2">
      <c r="A1452" s="11" t="s">
        <v>1902</v>
      </c>
      <c r="B1452" s="11" t="s">
        <v>1883</v>
      </c>
    </row>
    <row r="1453" spans="1:2" x14ac:dyDescent="0.2">
      <c r="A1453" s="11" t="s">
        <v>1903</v>
      </c>
      <c r="B1453" s="11" t="s">
        <v>1883</v>
      </c>
    </row>
    <row r="1454" spans="1:2" x14ac:dyDescent="0.2">
      <c r="A1454" s="11" t="s">
        <v>1904</v>
      </c>
      <c r="B1454" s="11" t="s">
        <v>1883</v>
      </c>
    </row>
    <row r="1455" spans="1:2" x14ac:dyDescent="0.2">
      <c r="A1455" s="11" t="s">
        <v>1905</v>
      </c>
      <c r="B1455" s="11" t="s">
        <v>1883</v>
      </c>
    </row>
    <row r="1456" spans="1:2" x14ac:dyDescent="0.2">
      <c r="A1456" s="11" t="s">
        <v>1906</v>
      </c>
      <c r="B1456" s="11" t="s">
        <v>1647</v>
      </c>
    </row>
    <row r="1457" spans="1:2" x14ac:dyDescent="0.2">
      <c r="A1457" s="11" t="s">
        <v>1907</v>
      </c>
      <c r="B1457" s="11" t="s">
        <v>1884</v>
      </c>
    </row>
    <row r="1458" spans="1:2" x14ac:dyDescent="0.2">
      <c r="A1458" s="11" t="s">
        <v>1908</v>
      </c>
      <c r="B1458" s="11" t="s">
        <v>1883</v>
      </c>
    </row>
    <row r="1459" spans="1:2" x14ac:dyDescent="0.2">
      <c r="A1459" s="11" t="s">
        <v>1909</v>
      </c>
      <c r="B1459" s="11" t="s">
        <v>1888</v>
      </c>
    </row>
    <row r="1460" spans="1:2" x14ac:dyDescent="0.2">
      <c r="A1460" s="11" t="s">
        <v>1910</v>
      </c>
      <c r="B1460" s="11" t="s">
        <v>1883</v>
      </c>
    </row>
    <row r="1461" spans="1:2" x14ac:dyDescent="0.2">
      <c r="A1461" s="11" t="s">
        <v>1911</v>
      </c>
      <c r="B1461" s="11" t="s">
        <v>1884</v>
      </c>
    </row>
    <row r="1462" spans="1:2" x14ac:dyDescent="0.2">
      <c r="A1462" s="11" t="s">
        <v>1912</v>
      </c>
      <c r="B1462" s="11" t="s">
        <v>1647</v>
      </c>
    </row>
    <row r="1463" spans="1:2" x14ac:dyDescent="0.2">
      <c r="A1463" s="11" t="s">
        <v>1913</v>
      </c>
      <c r="B1463" s="11" t="s">
        <v>1883</v>
      </c>
    </row>
    <row r="1464" spans="1:2" x14ac:dyDescent="0.2">
      <c r="A1464" s="11" t="s">
        <v>1914</v>
      </c>
      <c r="B1464" s="11" t="s">
        <v>1888</v>
      </c>
    </row>
    <row r="1465" spans="1:2" x14ac:dyDescent="0.2">
      <c r="A1465" s="11" t="s">
        <v>1915</v>
      </c>
      <c r="B1465" s="11" t="s">
        <v>1884</v>
      </c>
    </row>
    <row r="1466" spans="1:2" x14ac:dyDescent="0.2">
      <c r="A1466" s="11" t="s">
        <v>1916</v>
      </c>
      <c r="B1466" s="11" t="s">
        <v>1884</v>
      </c>
    </row>
    <row r="1467" spans="1:2" x14ac:dyDescent="0.2">
      <c r="A1467" s="11" t="s">
        <v>1917</v>
      </c>
      <c r="B1467" s="11" t="s">
        <v>1887</v>
      </c>
    </row>
    <row r="1468" spans="1:2" x14ac:dyDescent="0.2">
      <c r="A1468" s="11" t="s">
        <v>1920</v>
      </c>
      <c r="B1468" s="11" t="s">
        <v>1883</v>
      </c>
    </row>
    <row r="1469" spans="1:2" x14ac:dyDescent="0.2">
      <c r="A1469" s="11" t="s">
        <v>1921</v>
      </c>
      <c r="B1469" s="11" t="s">
        <v>1886</v>
      </c>
    </row>
    <row r="1470" spans="1:2" x14ac:dyDescent="0.2">
      <c r="A1470" s="11" t="s">
        <v>1091</v>
      </c>
      <c r="B1470" s="11" t="s">
        <v>1883</v>
      </c>
    </row>
    <row r="1471" spans="1:2" x14ac:dyDescent="0.2">
      <c r="A1471" s="11" t="s">
        <v>1922</v>
      </c>
      <c r="B1471" s="11" t="s">
        <v>1883</v>
      </c>
    </row>
    <row r="1472" spans="1:2" x14ac:dyDescent="0.2">
      <c r="A1472" s="11" t="s">
        <v>1923</v>
      </c>
      <c r="B1472" s="11" t="s">
        <v>1347</v>
      </c>
    </row>
    <row r="1473" spans="1:2" x14ac:dyDescent="0.2">
      <c r="A1473" s="11" t="s">
        <v>1924</v>
      </c>
      <c r="B1473" s="11" t="s">
        <v>1885</v>
      </c>
    </row>
    <row r="1474" spans="1:2" x14ac:dyDescent="0.2">
      <c r="A1474" s="11" t="s">
        <v>1925</v>
      </c>
      <c r="B1474" s="11" t="s">
        <v>1885</v>
      </c>
    </row>
    <row r="1475" spans="1:2" x14ac:dyDescent="0.2">
      <c r="A1475" s="11" t="s">
        <v>1926</v>
      </c>
      <c r="B1475" s="11" t="s">
        <v>1883</v>
      </c>
    </row>
    <row r="1476" spans="1:2" x14ac:dyDescent="0.2">
      <c r="A1476" s="11" t="s">
        <v>1927</v>
      </c>
      <c r="B1476" s="11" t="s">
        <v>1883</v>
      </c>
    </row>
    <row r="1477" spans="1:2" x14ac:dyDescent="0.2">
      <c r="A1477" s="11" t="s">
        <v>1929</v>
      </c>
      <c r="B1477" s="11" t="s">
        <v>1883</v>
      </c>
    </row>
    <row r="1478" spans="1:2" x14ac:dyDescent="0.2">
      <c r="A1478" s="11" t="s">
        <v>1930</v>
      </c>
      <c r="B1478" s="11" t="s">
        <v>1884</v>
      </c>
    </row>
    <row r="1479" spans="1:2" x14ac:dyDescent="0.2">
      <c r="A1479" s="11" t="s">
        <v>1931</v>
      </c>
      <c r="B1479" s="11" t="s">
        <v>1884</v>
      </c>
    </row>
    <row r="1480" spans="1:2" x14ac:dyDescent="0.2">
      <c r="A1480" s="11" t="s">
        <v>1932</v>
      </c>
      <c r="B1480" s="11" t="s">
        <v>1884</v>
      </c>
    </row>
    <row r="1481" spans="1:2" x14ac:dyDescent="0.2">
      <c r="A1481" s="11" t="s">
        <v>1933</v>
      </c>
      <c r="B1481" s="11" t="s">
        <v>1884</v>
      </c>
    </row>
    <row r="1482" spans="1:2" x14ac:dyDescent="0.2">
      <c r="A1482" s="11" t="s">
        <v>1934</v>
      </c>
      <c r="B1482" s="11" t="s">
        <v>1884</v>
      </c>
    </row>
    <row r="1483" spans="1:2" x14ac:dyDescent="0.2">
      <c r="A1483" s="11" t="s">
        <v>1935</v>
      </c>
      <c r="B1483" s="11" t="s">
        <v>1884</v>
      </c>
    </row>
    <row r="1484" spans="1:2" x14ac:dyDescent="0.2">
      <c r="A1484" s="11" t="s">
        <v>1093</v>
      </c>
      <c r="B1484" s="11" t="s">
        <v>1884</v>
      </c>
    </row>
    <row r="1485" spans="1:2" x14ac:dyDescent="0.2">
      <c r="A1485" s="11" t="s">
        <v>1094</v>
      </c>
      <c r="B1485" s="11" t="s">
        <v>1884</v>
      </c>
    </row>
    <row r="1486" spans="1:2" x14ac:dyDescent="0.2">
      <c r="A1486" s="11" t="s">
        <v>1095</v>
      </c>
      <c r="B1486" s="11" t="s">
        <v>1884</v>
      </c>
    </row>
    <row r="1487" spans="1:2" x14ac:dyDescent="0.2">
      <c r="A1487" s="11" t="s">
        <v>1096</v>
      </c>
      <c r="B1487" s="11" t="s">
        <v>1884</v>
      </c>
    </row>
    <row r="1488" spans="1:2" x14ac:dyDescent="0.2">
      <c r="A1488" s="11" t="s">
        <v>1097</v>
      </c>
      <c r="B1488" s="11" t="s">
        <v>1884</v>
      </c>
    </row>
    <row r="1489" spans="1:2" x14ac:dyDescent="0.2">
      <c r="A1489" s="11" t="s">
        <v>1098</v>
      </c>
      <c r="B1489" s="11" t="s">
        <v>1884</v>
      </c>
    </row>
    <row r="1490" spans="1:2" x14ac:dyDescent="0.2">
      <c r="A1490" s="11" t="s">
        <v>1099</v>
      </c>
      <c r="B1490" s="11" t="s">
        <v>1884</v>
      </c>
    </row>
    <row r="1491" spans="1:2" x14ac:dyDescent="0.2">
      <c r="A1491" s="11" t="s">
        <v>1100</v>
      </c>
      <c r="B1491" s="11" t="s">
        <v>1884</v>
      </c>
    </row>
    <row r="1492" spans="1:2" x14ac:dyDescent="0.2">
      <c r="A1492" s="32"/>
      <c r="B1492" s="32"/>
    </row>
    <row r="1493" spans="1:2" x14ac:dyDescent="0.2">
      <c r="A1493" s="53" t="s">
        <v>1101</v>
      </c>
      <c r="B1493" s="53"/>
    </row>
    <row r="1494" spans="1:2" x14ac:dyDescent="0.2">
      <c r="A1494" s="9" t="s">
        <v>1101</v>
      </c>
      <c r="B1494" s="9" t="s">
        <v>1257</v>
      </c>
    </row>
    <row r="1495" spans="1:2" x14ac:dyDescent="0.2">
      <c r="A1495" s="11" t="s">
        <v>1102</v>
      </c>
      <c r="B1495" s="11" t="s">
        <v>1936</v>
      </c>
    </row>
    <row r="1496" spans="1:2" x14ac:dyDescent="0.2">
      <c r="A1496" s="11" t="s">
        <v>1103</v>
      </c>
      <c r="B1496" s="11" t="s">
        <v>1936</v>
      </c>
    </row>
    <row r="1497" spans="1:2" x14ac:dyDescent="0.2">
      <c r="A1497" s="11" t="s">
        <v>1104</v>
      </c>
      <c r="B1497" s="11" t="s">
        <v>1936</v>
      </c>
    </row>
    <row r="1498" spans="1:2" x14ac:dyDescent="0.2">
      <c r="A1498" s="11" t="s">
        <v>1105</v>
      </c>
      <c r="B1498" s="11" t="s">
        <v>1937</v>
      </c>
    </row>
    <row r="1499" spans="1:2" x14ac:dyDescent="0.2">
      <c r="A1499" s="11" t="s">
        <v>1106</v>
      </c>
      <c r="B1499" s="11" t="s">
        <v>1937</v>
      </c>
    </row>
    <row r="1500" spans="1:2" x14ac:dyDescent="0.2">
      <c r="A1500" s="11" t="s">
        <v>1107</v>
      </c>
      <c r="B1500" s="11" t="s">
        <v>1937</v>
      </c>
    </row>
    <row r="1501" spans="1:2" x14ac:dyDescent="0.2">
      <c r="A1501" s="11" t="s">
        <v>1108</v>
      </c>
      <c r="B1501" s="11" t="s">
        <v>1937</v>
      </c>
    </row>
    <row r="1502" spans="1:2" x14ac:dyDescent="0.2">
      <c r="A1502" s="11" t="s">
        <v>1109</v>
      </c>
      <c r="B1502" s="11" t="s">
        <v>1937</v>
      </c>
    </row>
    <row r="1503" spans="1:2" x14ac:dyDescent="0.2">
      <c r="A1503" s="11" t="s">
        <v>1110</v>
      </c>
      <c r="B1503" s="11" t="s">
        <v>1937</v>
      </c>
    </row>
    <row r="1504" spans="1:2" x14ac:dyDescent="0.2">
      <c r="A1504" s="11" t="s">
        <v>1111</v>
      </c>
      <c r="B1504" s="11" t="s">
        <v>1937</v>
      </c>
    </row>
    <row r="1505" spans="1:2" x14ac:dyDescent="0.2">
      <c r="A1505" s="11" t="s">
        <v>1112</v>
      </c>
      <c r="B1505" s="11" t="s">
        <v>1937</v>
      </c>
    </row>
    <row r="1506" spans="1:2" x14ac:dyDescent="0.2">
      <c r="A1506" s="11" t="s">
        <v>1113</v>
      </c>
      <c r="B1506" s="11" t="s">
        <v>1937</v>
      </c>
    </row>
    <row r="1507" spans="1:2" x14ac:dyDescent="0.2">
      <c r="A1507" s="11" t="s">
        <v>1114</v>
      </c>
      <c r="B1507" s="11" t="s">
        <v>1937</v>
      </c>
    </row>
    <row r="1508" spans="1:2" x14ac:dyDescent="0.2">
      <c r="A1508" s="11" t="s">
        <v>1115</v>
      </c>
      <c r="B1508" s="11" t="s">
        <v>1937</v>
      </c>
    </row>
    <row r="1509" spans="1:2" x14ac:dyDescent="0.2">
      <c r="A1509" s="11" t="s">
        <v>1116</v>
      </c>
      <c r="B1509" s="11" t="s">
        <v>1937</v>
      </c>
    </row>
    <row r="1510" spans="1:2" x14ac:dyDescent="0.2">
      <c r="A1510" s="11" t="s">
        <v>1117</v>
      </c>
      <c r="B1510" s="11" t="s">
        <v>1937</v>
      </c>
    </row>
    <row r="1511" spans="1:2" x14ac:dyDescent="0.2">
      <c r="A1511" s="11" t="s">
        <v>1118</v>
      </c>
      <c r="B1511" s="11" t="s">
        <v>1937</v>
      </c>
    </row>
    <row r="1512" spans="1:2" x14ac:dyDescent="0.2">
      <c r="A1512" s="11" t="s">
        <v>1119</v>
      </c>
      <c r="B1512" s="11" t="s">
        <v>1937</v>
      </c>
    </row>
    <row r="1513" spans="1:2" x14ac:dyDescent="0.2">
      <c r="A1513" s="11" t="s">
        <v>1120</v>
      </c>
      <c r="B1513" s="11" t="s">
        <v>1937</v>
      </c>
    </row>
    <row r="1515" spans="1:2" x14ac:dyDescent="0.2">
      <c r="A1515" s="42" t="s">
        <v>2163</v>
      </c>
      <c r="B1515" s="42" t="s">
        <v>1257</v>
      </c>
    </row>
    <row r="1516" spans="1:2" x14ac:dyDescent="0.2">
      <c r="A1516" s="42" t="s">
        <v>2166</v>
      </c>
      <c r="B1516" s="42" t="s">
        <v>2205</v>
      </c>
    </row>
    <row r="1517" spans="1:2" x14ac:dyDescent="0.2">
      <c r="A1517" s="42" t="s">
        <v>2167</v>
      </c>
      <c r="B1517" s="42" t="s">
        <v>2205</v>
      </c>
    </row>
    <row r="1518" spans="1:2" x14ac:dyDescent="0.2">
      <c r="A1518" s="42" t="s">
        <v>2168</v>
      </c>
      <c r="B1518" s="42" t="s">
        <v>2205</v>
      </c>
    </row>
    <row r="1519" spans="1:2" x14ac:dyDescent="0.2">
      <c r="A1519" s="42" t="s">
        <v>2169</v>
      </c>
      <c r="B1519" s="42" t="s">
        <v>2205</v>
      </c>
    </row>
    <row r="1520" spans="1:2" x14ac:dyDescent="0.2">
      <c r="A1520" s="42" t="s">
        <v>2170</v>
      </c>
      <c r="B1520" s="42" t="s">
        <v>2205</v>
      </c>
    </row>
    <row r="1521" spans="1:2" x14ac:dyDescent="0.2">
      <c r="A1521" s="42" t="s">
        <v>2171</v>
      </c>
      <c r="B1521" s="42" t="s">
        <v>2205</v>
      </c>
    </row>
    <row r="1522" spans="1:2" x14ac:dyDescent="0.2">
      <c r="A1522" s="42" t="s">
        <v>2172</v>
      </c>
      <c r="B1522" s="42" t="s">
        <v>2205</v>
      </c>
    </row>
    <row r="1523" spans="1:2" x14ac:dyDescent="0.2">
      <c r="A1523" s="42" t="s">
        <v>2173</v>
      </c>
      <c r="B1523" s="42" t="s">
        <v>2205</v>
      </c>
    </row>
    <row r="1524" spans="1:2" x14ac:dyDescent="0.2">
      <c r="A1524" s="42" t="s">
        <v>2174</v>
      </c>
      <c r="B1524" s="42" t="s">
        <v>2205</v>
      </c>
    </row>
    <row r="1525" spans="1:2" x14ac:dyDescent="0.2">
      <c r="A1525" s="42" t="s">
        <v>2175</v>
      </c>
      <c r="B1525" s="42" t="s">
        <v>2205</v>
      </c>
    </row>
    <row r="1526" spans="1:2" x14ac:dyDescent="0.2">
      <c r="A1526" s="42" t="s">
        <v>2176</v>
      </c>
      <c r="B1526" s="42" t="s">
        <v>2205</v>
      </c>
    </row>
    <row r="1528" spans="1:2" x14ac:dyDescent="0.2">
      <c r="A1528" s="42" t="s">
        <v>2177</v>
      </c>
      <c r="B1528" s="42"/>
    </row>
    <row r="1529" spans="1:2" x14ac:dyDescent="0.2">
      <c r="A1529" s="42" t="s">
        <v>2178</v>
      </c>
      <c r="B1529" s="42" t="s">
        <v>2205</v>
      </c>
    </row>
    <row r="1530" spans="1:2" x14ac:dyDescent="0.2">
      <c r="A1530" s="42" t="s">
        <v>2179</v>
      </c>
      <c r="B1530" s="42" t="s">
        <v>2205</v>
      </c>
    </row>
    <row r="1531" spans="1:2" x14ac:dyDescent="0.2">
      <c r="A1531" s="42" t="s">
        <v>2180</v>
      </c>
      <c r="B1531" s="42" t="s">
        <v>2205</v>
      </c>
    </row>
    <row r="1532" spans="1:2" x14ac:dyDescent="0.2">
      <c r="A1532" s="42" t="s">
        <v>2181</v>
      </c>
      <c r="B1532" s="42" t="s">
        <v>2205</v>
      </c>
    </row>
    <row r="1533" spans="1:2" x14ac:dyDescent="0.2">
      <c r="A1533" s="42" t="s">
        <v>2182</v>
      </c>
      <c r="B1533" s="42" t="s">
        <v>2205</v>
      </c>
    </row>
    <row r="1534" spans="1:2" x14ac:dyDescent="0.2">
      <c r="A1534" s="42" t="s">
        <v>2183</v>
      </c>
      <c r="B1534" s="42" t="s">
        <v>2205</v>
      </c>
    </row>
    <row r="1535" spans="1:2" x14ac:dyDescent="0.2">
      <c r="A1535" s="42" t="s">
        <v>2184</v>
      </c>
      <c r="B1535" s="42" t="s">
        <v>2205</v>
      </c>
    </row>
    <row r="1537" spans="1:2" x14ac:dyDescent="0.2">
      <c r="A1537" s="42" t="s">
        <v>2185</v>
      </c>
      <c r="B1537" s="42"/>
    </row>
    <row r="1538" spans="1:2" x14ac:dyDescent="0.2">
      <c r="A1538" s="42" t="s">
        <v>2186</v>
      </c>
      <c r="B1538" s="42" t="s">
        <v>2206</v>
      </c>
    </row>
    <row r="1539" spans="1:2" x14ac:dyDescent="0.2">
      <c r="A1539" s="42" t="s">
        <v>2187</v>
      </c>
      <c r="B1539" s="42" t="s">
        <v>1884</v>
      </c>
    </row>
    <row r="1540" spans="1:2" x14ac:dyDescent="0.2">
      <c r="A1540" s="42" t="s">
        <v>2188</v>
      </c>
      <c r="B1540" s="42" t="s">
        <v>1884</v>
      </c>
    </row>
    <row r="1541" spans="1:2" x14ac:dyDescent="0.2">
      <c r="A1541" s="42" t="s">
        <v>2189</v>
      </c>
      <c r="B1541" s="42" t="s">
        <v>2206</v>
      </c>
    </row>
    <row r="1543" spans="1:2" x14ac:dyDescent="0.2">
      <c r="A1543" s="42" t="s">
        <v>2190</v>
      </c>
      <c r="B1543" s="42"/>
    </row>
    <row r="1544" spans="1:2" x14ac:dyDescent="0.2">
      <c r="A1544" s="42" t="s">
        <v>2191</v>
      </c>
      <c r="B1544" s="42" t="s">
        <v>2205</v>
      </c>
    </row>
    <row r="1545" spans="1:2" x14ac:dyDescent="0.2">
      <c r="A1545" s="42" t="s">
        <v>2170</v>
      </c>
      <c r="B1545" s="42" t="s">
        <v>2205</v>
      </c>
    </row>
    <row r="1546" spans="1:2" x14ac:dyDescent="0.2">
      <c r="A1546" s="42" t="s">
        <v>2171</v>
      </c>
      <c r="B1546" s="42" t="s">
        <v>2205</v>
      </c>
    </row>
    <row r="1547" spans="1:2" x14ac:dyDescent="0.2">
      <c r="A1547" s="42" t="s">
        <v>2173</v>
      </c>
      <c r="B1547" s="42" t="s">
        <v>2205</v>
      </c>
    </row>
    <row r="1548" spans="1:2" x14ac:dyDescent="0.2">
      <c r="A1548" s="42" t="s">
        <v>2192</v>
      </c>
      <c r="B1548" s="42" t="s">
        <v>2205</v>
      </c>
    </row>
    <row r="1549" spans="1:2" x14ac:dyDescent="0.2">
      <c r="A1549" s="42" t="s">
        <v>2193</v>
      </c>
      <c r="B1549" s="42" t="s">
        <v>2205</v>
      </c>
    </row>
    <row r="1550" spans="1:2" x14ac:dyDescent="0.2">
      <c r="A1550" s="42" t="s">
        <v>2194</v>
      </c>
      <c r="B1550" s="42" t="s">
        <v>2205</v>
      </c>
    </row>
    <row r="1551" spans="1:2" x14ac:dyDescent="0.2">
      <c r="A1551" s="42" t="s">
        <v>2195</v>
      </c>
      <c r="B1551" s="42" t="s">
        <v>2205</v>
      </c>
    </row>
    <row r="1552" spans="1:2" x14ac:dyDescent="0.2">
      <c r="A1552" s="42" t="s">
        <v>2195</v>
      </c>
      <c r="B1552" s="42" t="s">
        <v>2205</v>
      </c>
    </row>
    <row r="1553" spans="1:2" x14ac:dyDescent="0.2">
      <c r="A1553" s="42" t="s">
        <v>2175</v>
      </c>
      <c r="B1553" s="42" t="s">
        <v>2205</v>
      </c>
    </row>
    <row r="1555" spans="1:2" x14ac:dyDescent="0.2">
      <c r="A1555" s="42" t="s">
        <v>2196</v>
      </c>
      <c r="B1555" s="42"/>
    </row>
    <row r="1556" spans="1:2" x14ac:dyDescent="0.2">
      <c r="A1556" s="42" t="s">
        <v>2197</v>
      </c>
      <c r="B1556" s="42" t="s">
        <v>2205</v>
      </c>
    </row>
    <row r="1557" spans="1:2" x14ac:dyDescent="0.2">
      <c r="A1557" s="42" t="s">
        <v>2198</v>
      </c>
      <c r="B1557" s="42" t="s">
        <v>2205</v>
      </c>
    </row>
    <row r="1558" spans="1:2" x14ac:dyDescent="0.2">
      <c r="A1558" s="42" t="s">
        <v>2193</v>
      </c>
      <c r="B1558" s="42" t="s">
        <v>2205</v>
      </c>
    </row>
    <row r="1559" spans="1:2" x14ac:dyDescent="0.2">
      <c r="A1559" s="42" t="s">
        <v>2199</v>
      </c>
      <c r="B1559" s="42" t="s">
        <v>2205</v>
      </c>
    </row>
    <row r="1560" spans="1:2" x14ac:dyDescent="0.2">
      <c r="A1560" s="42" t="s">
        <v>2200</v>
      </c>
      <c r="B1560" s="42" t="s">
        <v>2205</v>
      </c>
    </row>
    <row r="1561" spans="1:2" x14ac:dyDescent="0.2">
      <c r="A1561" s="42" t="s">
        <v>2201</v>
      </c>
      <c r="B1561" s="42" t="s">
        <v>2205</v>
      </c>
    </row>
    <row r="1562" spans="1:2" x14ac:dyDescent="0.2">
      <c r="A1562" s="42" t="s">
        <v>2202</v>
      </c>
      <c r="B1562" s="42" t="s">
        <v>2205</v>
      </c>
    </row>
    <row r="1564" spans="1:2" x14ac:dyDescent="0.2">
      <c r="A1564" s="42" t="s">
        <v>2203</v>
      </c>
      <c r="B1564" s="42"/>
    </row>
    <row r="1565" spans="1:2" x14ac:dyDescent="0.2">
      <c r="A1565" s="42" t="s">
        <v>2204</v>
      </c>
      <c r="B1565" s="42" t="s">
        <v>2207</v>
      </c>
    </row>
  </sheetData>
  <mergeCells count="23">
    <mergeCell ref="A331:B331"/>
    <mergeCell ref="A1:B1"/>
    <mergeCell ref="A64:B64"/>
    <mergeCell ref="A112:B112"/>
    <mergeCell ref="A193:B193"/>
    <mergeCell ref="A316:B316"/>
    <mergeCell ref="A1291:B1291"/>
    <mergeCell ref="A350:B350"/>
    <mergeCell ref="A421:B421"/>
    <mergeCell ref="A505:B505"/>
    <mergeCell ref="A543:B543"/>
    <mergeCell ref="A567:B567"/>
    <mergeCell ref="A605:B605"/>
    <mergeCell ref="A667:B667"/>
    <mergeCell ref="A762:B762"/>
    <mergeCell ref="A1264:B1264"/>
    <mergeCell ref="A1277:B1277"/>
    <mergeCell ref="A1282:B1282"/>
    <mergeCell ref="A1307:B1307"/>
    <mergeCell ref="A1347:B1347"/>
    <mergeCell ref="A1372:B1372"/>
    <mergeCell ref="A1436:B1436"/>
    <mergeCell ref="A1493:B149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D1" sqref="D1"/>
    </sheetView>
  </sheetViews>
  <sheetFormatPr defaultRowHeight="15" x14ac:dyDescent="0.25"/>
  <cols>
    <col min="1" max="1" width="35.5703125" bestFit="1" customWidth="1"/>
    <col min="2" max="2" width="7.28515625" bestFit="1" customWidth="1"/>
    <col min="3" max="3" width="8" bestFit="1" customWidth="1"/>
    <col min="4" max="4" width="8.42578125" bestFit="1" customWidth="1"/>
  </cols>
  <sheetData>
    <row r="1" spans="1:4" ht="15.75" x14ac:dyDescent="0.25">
      <c r="A1" s="57" t="s">
        <v>755</v>
      </c>
      <c r="B1" s="57"/>
      <c r="C1" s="57"/>
      <c r="D1" s="1"/>
    </row>
    <row r="2" spans="1:4" x14ac:dyDescent="0.25">
      <c r="A2" s="2" t="s">
        <v>0</v>
      </c>
      <c r="B2" s="3" t="s">
        <v>1</v>
      </c>
      <c r="C2" s="6" t="s">
        <v>2</v>
      </c>
      <c r="D2" s="3" t="s">
        <v>3</v>
      </c>
    </row>
    <row r="3" spans="1:4" x14ac:dyDescent="0.25">
      <c r="A3" s="4" t="s">
        <v>756</v>
      </c>
      <c r="B3" s="5">
        <v>15</v>
      </c>
      <c r="C3" s="7">
        <v>397.35</v>
      </c>
      <c r="D3" s="8">
        <v>5960.26</v>
      </c>
    </row>
    <row r="4" spans="1:4" x14ac:dyDescent="0.25">
      <c r="A4" s="4" t="s">
        <v>757</v>
      </c>
      <c r="B4" s="5">
        <v>6</v>
      </c>
      <c r="C4" s="7">
        <v>374.06</v>
      </c>
      <c r="D4" s="8">
        <v>2244.35</v>
      </c>
    </row>
    <row r="5" spans="1:4" x14ac:dyDescent="0.25">
      <c r="A5" s="4" t="s">
        <v>758</v>
      </c>
      <c r="B5" s="5">
        <v>12</v>
      </c>
      <c r="C5" s="7">
        <v>375.94</v>
      </c>
      <c r="D5" s="8">
        <v>4511.3</v>
      </c>
    </row>
    <row r="6" spans="1:4" x14ac:dyDescent="0.25">
      <c r="A6" s="4" t="s">
        <v>759</v>
      </c>
      <c r="B6" s="5">
        <v>12</v>
      </c>
      <c r="C6" s="7">
        <v>496.3</v>
      </c>
      <c r="D6" s="8">
        <v>5955.6</v>
      </c>
    </row>
    <row r="7" spans="1:4" x14ac:dyDescent="0.25">
      <c r="A7" s="4" t="s">
        <v>760</v>
      </c>
      <c r="B7" s="5">
        <v>5</v>
      </c>
      <c r="C7" s="7">
        <v>377.31</v>
      </c>
      <c r="D7" s="8">
        <v>1886.53</v>
      </c>
    </row>
    <row r="8" spans="1:4" x14ac:dyDescent="0.25">
      <c r="A8" s="4" t="s">
        <v>761</v>
      </c>
      <c r="B8" s="5">
        <v>14</v>
      </c>
      <c r="C8" s="7">
        <v>440.06</v>
      </c>
      <c r="D8" s="8">
        <v>6160.89</v>
      </c>
    </row>
    <row r="9" spans="1:4" x14ac:dyDescent="0.25">
      <c r="A9" s="4" t="s">
        <v>762</v>
      </c>
      <c r="B9" s="5">
        <v>1</v>
      </c>
      <c r="C9" s="7">
        <v>291.52999999999997</v>
      </c>
      <c r="D9" s="8">
        <v>291.52999999999997</v>
      </c>
    </row>
    <row r="10" spans="1:4" x14ac:dyDescent="0.25">
      <c r="A10" s="4" t="s">
        <v>763</v>
      </c>
      <c r="B10" s="5">
        <v>1</v>
      </c>
      <c r="C10" s="7">
        <v>481.14</v>
      </c>
      <c r="D10" s="8">
        <v>481.14</v>
      </c>
    </row>
    <row r="11" spans="1:4" x14ac:dyDescent="0.25">
      <c r="A11" s="4" t="s">
        <v>764</v>
      </c>
      <c r="B11" s="5">
        <v>3</v>
      </c>
      <c r="C11" s="7">
        <v>225.22</v>
      </c>
      <c r="D11" s="8">
        <v>675.65</v>
      </c>
    </row>
    <row r="12" spans="1:4" x14ac:dyDescent="0.25">
      <c r="A12" s="4" t="s">
        <v>765</v>
      </c>
      <c r="B12" s="5">
        <v>14</v>
      </c>
      <c r="C12" s="7">
        <v>378.11</v>
      </c>
      <c r="D12" s="8">
        <v>5293.53</v>
      </c>
    </row>
    <row r="13" spans="1:4" x14ac:dyDescent="0.25">
      <c r="A13" s="4" t="s">
        <v>766</v>
      </c>
      <c r="B13" s="5">
        <v>2</v>
      </c>
      <c r="C13" s="7">
        <v>678.44</v>
      </c>
      <c r="D13" s="8">
        <v>1356.88</v>
      </c>
    </row>
    <row r="14" spans="1:4" x14ac:dyDescent="0.25">
      <c r="A14" s="4" t="s">
        <v>767</v>
      </c>
      <c r="B14" s="5">
        <v>3</v>
      </c>
      <c r="C14" s="7">
        <v>376.15</v>
      </c>
      <c r="D14" s="8">
        <v>1128.44</v>
      </c>
    </row>
    <row r="15" spans="1:4" x14ac:dyDescent="0.25">
      <c r="A15" s="4" t="s">
        <v>768</v>
      </c>
      <c r="B15" s="5">
        <v>30</v>
      </c>
      <c r="C15" s="7">
        <v>502.72</v>
      </c>
      <c r="D15" s="8">
        <v>15081.73</v>
      </c>
    </row>
    <row r="16" spans="1:4" x14ac:dyDescent="0.25">
      <c r="A16" s="4" t="s">
        <v>769</v>
      </c>
      <c r="B16" s="5">
        <v>1</v>
      </c>
      <c r="C16" s="7">
        <v>607.1</v>
      </c>
      <c r="D16" s="8">
        <v>607.1</v>
      </c>
    </row>
    <row r="17" spans="1:4" x14ac:dyDescent="0.25">
      <c r="A17" s="4" t="s">
        <v>770</v>
      </c>
      <c r="B17" s="5">
        <v>1</v>
      </c>
      <c r="C17" s="7">
        <v>824.04</v>
      </c>
      <c r="D17" s="8">
        <v>824.04</v>
      </c>
    </row>
    <row r="18" spans="1:4" x14ac:dyDescent="0.25">
      <c r="A18" s="4" t="s">
        <v>771</v>
      </c>
      <c r="B18" s="5">
        <v>2</v>
      </c>
      <c r="C18" s="7">
        <v>1633.76</v>
      </c>
      <c r="D18" s="8">
        <v>3267.51</v>
      </c>
    </row>
    <row r="19" spans="1:4" x14ac:dyDescent="0.25">
      <c r="A19" s="4" t="s">
        <v>772</v>
      </c>
      <c r="B19" s="5">
        <v>1</v>
      </c>
      <c r="C19" s="7">
        <v>360.59</v>
      </c>
      <c r="D19" s="8">
        <v>360.59</v>
      </c>
    </row>
    <row r="20" spans="1:4" x14ac:dyDescent="0.25">
      <c r="A20" s="4" t="s">
        <v>773</v>
      </c>
      <c r="B20" s="5">
        <v>5</v>
      </c>
      <c r="C20" s="7">
        <v>618.79999999999995</v>
      </c>
      <c r="D20" s="8">
        <v>3094</v>
      </c>
    </row>
    <row r="21" spans="1:4" x14ac:dyDescent="0.25">
      <c r="A21" s="4" t="s">
        <v>774</v>
      </c>
      <c r="B21" s="5">
        <v>3</v>
      </c>
      <c r="C21" s="7">
        <v>266.56</v>
      </c>
      <c r="D21" s="8">
        <v>799.68</v>
      </c>
    </row>
    <row r="22" spans="1:4" x14ac:dyDescent="0.25">
      <c r="A22" s="4" t="s">
        <v>775</v>
      </c>
      <c r="B22" s="5">
        <v>4</v>
      </c>
      <c r="C22" s="7">
        <v>1245.49</v>
      </c>
      <c r="D22" s="8">
        <v>4981.96</v>
      </c>
    </row>
    <row r="23" spans="1:4" x14ac:dyDescent="0.25">
      <c r="A23" s="4" t="s">
        <v>776</v>
      </c>
      <c r="B23" s="5">
        <v>1</v>
      </c>
      <c r="C23" s="7">
        <v>1</v>
      </c>
      <c r="D23" s="8">
        <v>1</v>
      </c>
    </row>
    <row r="24" spans="1:4" x14ac:dyDescent="0.25">
      <c r="A24" s="4" t="s">
        <v>777</v>
      </c>
      <c r="B24" s="5">
        <v>1</v>
      </c>
      <c r="C24" s="7">
        <v>403.29</v>
      </c>
      <c r="D24" s="8">
        <v>403.29</v>
      </c>
    </row>
    <row r="25" spans="1:4" x14ac:dyDescent="0.25">
      <c r="A25" s="4" t="s">
        <v>778</v>
      </c>
      <c r="B25" s="5">
        <v>3</v>
      </c>
      <c r="C25" s="7">
        <v>452.27</v>
      </c>
      <c r="D25" s="8">
        <v>1356.8</v>
      </c>
    </row>
    <row r="26" spans="1:4" x14ac:dyDescent="0.25">
      <c r="A26" s="4" t="s">
        <v>779</v>
      </c>
      <c r="B26" s="5">
        <v>21</v>
      </c>
      <c r="C26" s="7">
        <v>439.71</v>
      </c>
      <c r="D26" s="8">
        <v>9233.93</v>
      </c>
    </row>
    <row r="27" spans="1:4" x14ac:dyDescent="0.25">
      <c r="A27" s="4" t="s">
        <v>780</v>
      </c>
      <c r="B27" s="5">
        <v>1</v>
      </c>
      <c r="C27" s="7">
        <v>468.51</v>
      </c>
      <c r="D27" s="8">
        <v>468.51</v>
      </c>
    </row>
    <row r="28" spans="1:4" x14ac:dyDescent="0.25">
      <c r="A28" s="4" t="s">
        <v>781</v>
      </c>
      <c r="B28" s="5">
        <v>15</v>
      </c>
      <c r="C28" s="7">
        <v>439.6</v>
      </c>
      <c r="D28" s="8">
        <v>6594.06</v>
      </c>
    </row>
    <row r="29" spans="1:4" x14ac:dyDescent="0.25">
      <c r="A29" s="4" t="s">
        <v>782</v>
      </c>
      <c r="B29" s="5">
        <v>12</v>
      </c>
      <c r="C29" s="7">
        <v>178.93</v>
      </c>
      <c r="D29" s="8">
        <v>2147.1799999999998</v>
      </c>
    </row>
    <row r="30" spans="1:4" x14ac:dyDescent="0.25">
      <c r="A30" s="4" t="s">
        <v>783</v>
      </c>
      <c r="B30" s="5">
        <v>20</v>
      </c>
      <c r="C30" s="7">
        <v>503.88</v>
      </c>
      <c r="D30" s="8">
        <v>10077.6</v>
      </c>
    </row>
    <row r="31" spans="1:4" x14ac:dyDescent="0.25">
      <c r="A31" s="4" t="s">
        <v>784</v>
      </c>
      <c r="B31" s="5">
        <v>4</v>
      </c>
      <c r="C31" s="7">
        <v>242.76</v>
      </c>
      <c r="D31" s="8">
        <v>971.02</v>
      </c>
    </row>
    <row r="32" spans="1:4" x14ac:dyDescent="0.25">
      <c r="A32" s="4" t="s">
        <v>785</v>
      </c>
      <c r="B32" s="5">
        <v>2</v>
      </c>
      <c r="C32" s="7">
        <v>156.91</v>
      </c>
      <c r="D32" s="8">
        <v>313.82</v>
      </c>
    </row>
    <row r="33" spans="1:4" x14ac:dyDescent="0.25">
      <c r="A33" s="4" t="s">
        <v>786</v>
      </c>
      <c r="B33" s="5">
        <v>2</v>
      </c>
      <c r="C33" s="7">
        <v>197.34</v>
      </c>
      <c r="D33" s="8">
        <v>394.68</v>
      </c>
    </row>
    <row r="34" spans="1:4" x14ac:dyDescent="0.25">
      <c r="A34" s="4" t="s">
        <v>787</v>
      </c>
      <c r="B34" s="5">
        <v>2</v>
      </c>
      <c r="C34" s="7">
        <v>223.86</v>
      </c>
      <c r="D34" s="8">
        <v>447.72</v>
      </c>
    </row>
    <row r="35" spans="1:4" x14ac:dyDescent="0.25">
      <c r="A35" s="4" t="s">
        <v>788</v>
      </c>
      <c r="B35" s="5">
        <v>1</v>
      </c>
      <c r="C35" s="7">
        <v>176.69</v>
      </c>
      <c r="D35" s="8">
        <v>176.69</v>
      </c>
    </row>
    <row r="36" spans="1:4" x14ac:dyDescent="0.25">
      <c r="A36" s="4" t="s">
        <v>789</v>
      </c>
      <c r="B36" s="5">
        <v>2</v>
      </c>
      <c r="C36" s="7">
        <v>159.9</v>
      </c>
      <c r="D36" s="8">
        <v>319.8</v>
      </c>
    </row>
    <row r="37" spans="1:4" x14ac:dyDescent="0.25">
      <c r="A37" s="4" t="s">
        <v>790</v>
      </c>
      <c r="B37" s="5">
        <v>2</v>
      </c>
      <c r="C37" s="7">
        <v>182.52</v>
      </c>
      <c r="D37" s="8">
        <v>365.04</v>
      </c>
    </row>
    <row r="38" spans="1:4" x14ac:dyDescent="0.25">
      <c r="A38" s="4" t="s">
        <v>791</v>
      </c>
      <c r="B38" s="5">
        <v>5</v>
      </c>
      <c r="C38" s="7">
        <v>178.4</v>
      </c>
      <c r="D38" s="8">
        <v>891.99</v>
      </c>
    </row>
    <row r="39" spans="1:4" x14ac:dyDescent="0.25">
      <c r="A39" s="4" t="s">
        <v>792</v>
      </c>
      <c r="B39" s="5">
        <v>1</v>
      </c>
      <c r="C39" s="7">
        <v>170.01</v>
      </c>
      <c r="D39" s="8">
        <v>170.01</v>
      </c>
    </row>
    <row r="40" spans="1:4" x14ac:dyDescent="0.25">
      <c r="A40" s="4" t="s">
        <v>793</v>
      </c>
      <c r="B40" s="5">
        <v>2</v>
      </c>
      <c r="C40" s="7">
        <v>159.12</v>
      </c>
      <c r="D40" s="8">
        <v>318.24</v>
      </c>
    </row>
    <row r="41" spans="1:4" x14ac:dyDescent="0.25">
      <c r="A41" s="4" t="s">
        <v>794</v>
      </c>
      <c r="B41" s="5">
        <v>2</v>
      </c>
      <c r="C41" s="7">
        <v>130.62</v>
      </c>
      <c r="D41" s="8">
        <v>261.23</v>
      </c>
    </row>
    <row r="42" spans="1:4" x14ac:dyDescent="0.25">
      <c r="A42" s="4" t="s">
        <v>795</v>
      </c>
      <c r="B42" s="5">
        <v>19</v>
      </c>
      <c r="C42" s="7">
        <v>124.88</v>
      </c>
      <c r="D42" s="8">
        <v>2372.77</v>
      </c>
    </row>
    <row r="43" spans="1:4" x14ac:dyDescent="0.25">
      <c r="A43" s="4" t="s">
        <v>796</v>
      </c>
      <c r="B43" s="5">
        <v>1</v>
      </c>
      <c r="C43" s="7">
        <v>147.41999999999999</v>
      </c>
      <c r="D43" s="8">
        <v>147.41999999999999</v>
      </c>
    </row>
    <row r="44" spans="1:4" x14ac:dyDescent="0.25">
      <c r="A44" s="4" t="s">
        <v>797</v>
      </c>
      <c r="B44" s="5">
        <v>1</v>
      </c>
      <c r="C44" s="7">
        <v>255.06</v>
      </c>
      <c r="D44" s="8">
        <v>255.06</v>
      </c>
    </row>
    <row r="45" spans="1:4" x14ac:dyDescent="0.25">
      <c r="A45" s="4" t="s">
        <v>798</v>
      </c>
      <c r="B45" s="5">
        <v>1</v>
      </c>
      <c r="C45" s="7">
        <v>205.68</v>
      </c>
      <c r="D45" s="8">
        <v>205.68</v>
      </c>
    </row>
    <row r="46" spans="1:4" x14ac:dyDescent="0.25">
      <c r="A46" s="4" t="s">
        <v>799</v>
      </c>
      <c r="B46" s="5">
        <v>1</v>
      </c>
      <c r="C46" s="7">
        <v>138.06</v>
      </c>
      <c r="D46" s="8">
        <v>138.06</v>
      </c>
    </row>
    <row r="47" spans="1:4" x14ac:dyDescent="0.25">
      <c r="A47" s="4" t="s">
        <v>800</v>
      </c>
      <c r="B47" s="5">
        <v>4</v>
      </c>
      <c r="C47" s="7">
        <v>147.41999999999999</v>
      </c>
      <c r="D47" s="8">
        <v>589.67999999999995</v>
      </c>
    </row>
    <row r="48" spans="1:4" x14ac:dyDescent="0.25">
      <c r="A48" s="4" t="s">
        <v>801</v>
      </c>
      <c r="B48" s="5">
        <v>2</v>
      </c>
      <c r="C48" s="7">
        <v>249.6</v>
      </c>
      <c r="D48" s="8">
        <v>499.2</v>
      </c>
    </row>
    <row r="49" spans="1:4" x14ac:dyDescent="0.25">
      <c r="A49" s="4" t="s">
        <v>802</v>
      </c>
      <c r="B49" s="5">
        <v>3</v>
      </c>
      <c r="C49" s="7">
        <v>216</v>
      </c>
      <c r="D49" s="8">
        <v>648</v>
      </c>
    </row>
    <row r="50" spans="1:4" x14ac:dyDescent="0.25">
      <c r="A50" s="4" t="s">
        <v>803</v>
      </c>
      <c r="B50" s="5">
        <v>1</v>
      </c>
      <c r="C50" s="7">
        <v>225.03</v>
      </c>
      <c r="D50" s="8">
        <v>225.03</v>
      </c>
    </row>
    <row r="51" spans="1:4" x14ac:dyDescent="0.25">
      <c r="A51" s="4" t="s">
        <v>804</v>
      </c>
      <c r="B51" s="5">
        <v>2</v>
      </c>
      <c r="C51" s="7">
        <v>268.32</v>
      </c>
      <c r="D51" s="8">
        <v>536.64</v>
      </c>
    </row>
    <row r="52" spans="1:4" x14ac:dyDescent="0.25">
      <c r="A52" s="4" t="s">
        <v>805</v>
      </c>
      <c r="B52" s="5">
        <v>1</v>
      </c>
      <c r="C52" s="7">
        <v>312</v>
      </c>
      <c r="D52" s="8">
        <v>312</v>
      </c>
    </row>
    <row r="53" spans="1:4" x14ac:dyDescent="0.25">
      <c r="A53" s="4" t="s">
        <v>806</v>
      </c>
      <c r="B53" s="5">
        <v>1</v>
      </c>
      <c r="C53" s="7">
        <v>312</v>
      </c>
      <c r="D53" s="8">
        <v>312</v>
      </c>
    </row>
    <row r="54" spans="1:4" x14ac:dyDescent="0.25">
      <c r="A54" s="4" t="s">
        <v>807</v>
      </c>
      <c r="B54" s="5">
        <v>1</v>
      </c>
      <c r="C54" s="7">
        <v>176.28</v>
      </c>
      <c r="D54" s="8">
        <v>176.28</v>
      </c>
    </row>
    <row r="55" spans="1:4" x14ac:dyDescent="0.25">
      <c r="A55" s="4" t="s">
        <v>808</v>
      </c>
      <c r="B55" s="5">
        <v>1</v>
      </c>
      <c r="C55" s="7">
        <v>159.81</v>
      </c>
      <c r="D55" s="8">
        <v>159.81</v>
      </c>
    </row>
    <row r="56" spans="1:4" x14ac:dyDescent="0.25">
      <c r="A56" s="4" t="s">
        <v>809</v>
      </c>
      <c r="B56" s="5">
        <v>2</v>
      </c>
      <c r="C56" s="7">
        <v>255.06</v>
      </c>
      <c r="D56" s="8">
        <v>510.12</v>
      </c>
    </row>
    <row r="57" spans="1:4" x14ac:dyDescent="0.25">
      <c r="A57" s="4" t="s">
        <v>810</v>
      </c>
      <c r="B57" s="5">
        <v>2</v>
      </c>
      <c r="C57" s="7">
        <v>236.3</v>
      </c>
      <c r="D57" s="8">
        <v>472.59</v>
      </c>
    </row>
    <row r="58" spans="1:4" x14ac:dyDescent="0.25">
      <c r="A58" s="4" t="s">
        <v>811</v>
      </c>
      <c r="B58" s="5">
        <v>1</v>
      </c>
      <c r="C58" s="7">
        <v>214.5</v>
      </c>
      <c r="D58" s="8">
        <v>214.5</v>
      </c>
    </row>
    <row r="59" spans="1:4" x14ac:dyDescent="0.25">
      <c r="A59" s="4" t="s">
        <v>812</v>
      </c>
      <c r="B59" s="5">
        <v>1</v>
      </c>
      <c r="C59" s="7">
        <v>411.99</v>
      </c>
      <c r="D59" s="8">
        <v>411.99</v>
      </c>
    </row>
    <row r="60" spans="1:4" x14ac:dyDescent="0.25">
      <c r="A60" s="4" t="s">
        <v>813</v>
      </c>
      <c r="B60" s="5">
        <v>2</v>
      </c>
      <c r="C60" s="7">
        <v>255.06</v>
      </c>
      <c r="D60" s="8">
        <v>510.12</v>
      </c>
    </row>
    <row r="61" spans="1:4" x14ac:dyDescent="0.25">
      <c r="A61" s="4" t="s">
        <v>814</v>
      </c>
      <c r="B61" s="5">
        <v>2</v>
      </c>
      <c r="C61" s="7">
        <v>255.06</v>
      </c>
      <c r="D61" s="8">
        <v>510.12</v>
      </c>
    </row>
    <row r="62" spans="1:4" x14ac:dyDescent="0.25">
      <c r="A62" s="4" t="s">
        <v>815</v>
      </c>
      <c r="B62" s="5">
        <v>4</v>
      </c>
      <c r="C62" s="7">
        <v>554.85</v>
      </c>
      <c r="D62" s="8">
        <v>2219.39</v>
      </c>
    </row>
    <row r="63" spans="1:4" x14ac:dyDescent="0.25">
      <c r="A63" s="4" t="s">
        <v>816</v>
      </c>
      <c r="B63" s="5">
        <v>3</v>
      </c>
      <c r="C63" s="7">
        <v>631.32000000000005</v>
      </c>
      <c r="D63" s="8">
        <v>1893.95</v>
      </c>
    </row>
    <row r="64" spans="1:4" x14ac:dyDescent="0.25">
      <c r="A64" s="4" t="s">
        <v>817</v>
      </c>
      <c r="B64" s="5">
        <v>10</v>
      </c>
      <c r="C64" s="7">
        <v>507.34</v>
      </c>
      <c r="D64" s="8">
        <v>5073.41</v>
      </c>
    </row>
    <row r="65" spans="1:4" x14ac:dyDescent="0.25">
      <c r="A65" s="4" t="s">
        <v>818</v>
      </c>
      <c r="B65" s="5">
        <v>1</v>
      </c>
      <c r="C65" s="7">
        <v>730.08</v>
      </c>
      <c r="D65" s="8">
        <v>730.08</v>
      </c>
    </row>
    <row r="66" spans="1:4" x14ac:dyDescent="0.25">
      <c r="A66" s="4" t="s">
        <v>819</v>
      </c>
      <c r="B66" s="5">
        <v>10</v>
      </c>
      <c r="C66" s="7">
        <v>292.89</v>
      </c>
      <c r="D66" s="8">
        <v>2928.88</v>
      </c>
    </row>
    <row r="67" spans="1:4" x14ac:dyDescent="0.25">
      <c r="A67" s="4" t="s">
        <v>820</v>
      </c>
      <c r="B67" s="5">
        <v>13</v>
      </c>
      <c r="C67" s="7">
        <v>236.98</v>
      </c>
      <c r="D67" s="8">
        <v>3080.7</v>
      </c>
    </row>
    <row r="68" spans="1:4" x14ac:dyDescent="0.25">
      <c r="A68" s="4" t="s">
        <v>821</v>
      </c>
      <c r="B68" s="5">
        <v>4</v>
      </c>
      <c r="C68" s="7">
        <v>315.32</v>
      </c>
      <c r="D68" s="8">
        <v>1261.28</v>
      </c>
    </row>
    <row r="69" spans="1:4" x14ac:dyDescent="0.25">
      <c r="A69" s="4" t="s">
        <v>822</v>
      </c>
      <c r="B69" s="5">
        <v>5</v>
      </c>
      <c r="C69" s="7">
        <v>222.12</v>
      </c>
      <c r="D69" s="8">
        <v>1110.6199999999999</v>
      </c>
    </row>
    <row r="70" spans="1:4" x14ac:dyDescent="0.25">
      <c r="A70" s="4" t="s">
        <v>823</v>
      </c>
      <c r="B70" s="5">
        <v>2</v>
      </c>
      <c r="C70" s="7">
        <v>167.4</v>
      </c>
      <c r="D70" s="8">
        <v>334.8</v>
      </c>
    </row>
    <row r="71" spans="1:4" x14ac:dyDescent="0.25">
      <c r="A71" s="4" t="s">
        <v>824</v>
      </c>
      <c r="B71" s="5">
        <v>2</v>
      </c>
      <c r="C71" s="7">
        <v>321.3</v>
      </c>
      <c r="D71" s="8">
        <v>642.6</v>
      </c>
    </row>
    <row r="72" spans="1:4" x14ac:dyDescent="0.25">
      <c r="A72" s="4" t="s">
        <v>825</v>
      </c>
      <c r="B72" s="5">
        <v>13</v>
      </c>
      <c r="C72" s="7">
        <v>229.75</v>
      </c>
      <c r="D72" s="8">
        <v>2986.71</v>
      </c>
    </row>
    <row r="73" spans="1:4" x14ac:dyDescent="0.25">
      <c r="A73" s="4" t="s">
        <v>826</v>
      </c>
      <c r="B73" s="5">
        <v>1</v>
      </c>
      <c r="C73" s="7">
        <v>321.3</v>
      </c>
      <c r="D73" s="8">
        <v>321.3</v>
      </c>
    </row>
    <row r="74" spans="1:4" x14ac:dyDescent="0.25">
      <c r="A74" s="4" t="s">
        <v>827</v>
      </c>
      <c r="B74" s="5">
        <v>1</v>
      </c>
      <c r="C74" s="7">
        <v>245</v>
      </c>
      <c r="D74" s="8">
        <v>245</v>
      </c>
    </row>
    <row r="75" spans="1:4" x14ac:dyDescent="0.25">
      <c r="A75" s="4" t="s">
        <v>828</v>
      </c>
      <c r="B75" s="5">
        <v>4</v>
      </c>
      <c r="C75" s="7">
        <v>319.73</v>
      </c>
      <c r="D75" s="8">
        <v>1278.92</v>
      </c>
    </row>
    <row r="76" spans="1:4" x14ac:dyDescent="0.25">
      <c r="A76" s="4" t="s">
        <v>829</v>
      </c>
      <c r="B76" s="5">
        <v>2</v>
      </c>
      <c r="C76" s="7">
        <v>243</v>
      </c>
      <c r="D76" s="8">
        <v>486</v>
      </c>
    </row>
    <row r="77" spans="1:4" x14ac:dyDescent="0.25">
      <c r="A77" s="4" t="s">
        <v>830</v>
      </c>
      <c r="B77" s="5">
        <v>2</v>
      </c>
      <c r="C77" s="7">
        <v>321.3</v>
      </c>
      <c r="D77" s="8">
        <v>642.6</v>
      </c>
    </row>
    <row r="78" spans="1:4" x14ac:dyDescent="0.25">
      <c r="A78" s="4" t="s">
        <v>831</v>
      </c>
      <c r="B78" s="5">
        <v>1</v>
      </c>
      <c r="C78" s="7">
        <v>273</v>
      </c>
      <c r="D78" s="8">
        <v>273</v>
      </c>
    </row>
    <row r="79" spans="1:4" x14ac:dyDescent="0.25">
      <c r="A79" s="4" t="s">
        <v>832</v>
      </c>
      <c r="B79" s="5">
        <v>-2</v>
      </c>
      <c r="C79" s="7">
        <v>338.42</v>
      </c>
      <c r="D79" s="8">
        <v>676.83</v>
      </c>
    </row>
    <row r="80" spans="1:4" x14ac:dyDescent="0.25">
      <c r="A80" s="4" t="s">
        <v>833</v>
      </c>
      <c r="B80" s="5">
        <v>5</v>
      </c>
      <c r="C80" s="7">
        <v>112.01</v>
      </c>
      <c r="D80" s="8">
        <v>560.04</v>
      </c>
    </row>
    <row r="81" spans="1:4" x14ac:dyDescent="0.25">
      <c r="A81" s="4" t="s">
        <v>834</v>
      </c>
      <c r="B81" s="5">
        <v>1</v>
      </c>
      <c r="C81" s="7">
        <v>18</v>
      </c>
      <c r="D81" s="8">
        <v>-18</v>
      </c>
    </row>
    <row r="82" spans="1:4" x14ac:dyDescent="0.25">
      <c r="A82" s="4" t="s">
        <v>835</v>
      </c>
      <c r="B82" s="5">
        <v>6</v>
      </c>
      <c r="C82" s="7">
        <v>229.22</v>
      </c>
      <c r="D82" s="8">
        <v>1375.29</v>
      </c>
    </row>
    <row r="83" spans="1:4" x14ac:dyDescent="0.25">
      <c r="A83" s="4" t="s">
        <v>836</v>
      </c>
      <c r="B83" s="5">
        <v>1</v>
      </c>
      <c r="C83" s="7">
        <v>234</v>
      </c>
      <c r="D83" s="8">
        <v>234</v>
      </c>
    </row>
    <row r="84" spans="1:4" x14ac:dyDescent="0.25">
      <c r="A84" s="4" t="s">
        <v>837</v>
      </c>
      <c r="B84" s="5">
        <v>1</v>
      </c>
      <c r="C84" s="7">
        <v>221.93</v>
      </c>
      <c r="D84" s="8">
        <v>221.93</v>
      </c>
    </row>
    <row r="85" spans="1:4" x14ac:dyDescent="0.25">
      <c r="A85" s="4" t="s">
        <v>838</v>
      </c>
      <c r="B85" s="5">
        <v>1</v>
      </c>
      <c r="C85" s="7">
        <v>382.13</v>
      </c>
      <c r="D85" s="8">
        <v>382.13</v>
      </c>
    </row>
    <row r="86" spans="1:4" x14ac:dyDescent="0.25">
      <c r="A86" s="4" t="s">
        <v>839</v>
      </c>
      <c r="B86" s="5">
        <v>1</v>
      </c>
      <c r="C86" s="7">
        <v>573.55999999999995</v>
      </c>
      <c r="D86" s="8">
        <v>573.55999999999995</v>
      </c>
    </row>
    <row r="87" spans="1:4" x14ac:dyDescent="0.25">
      <c r="A87" s="4" t="s">
        <v>840</v>
      </c>
      <c r="B87" s="5">
        <v>3</v>
      </c>
      <c r="C87" s="7">
        <v>649.32000000000005</v>
      </c>
      <c r="D87" s="8">
        <v>1947.96</v>
      </c>
    </row>
    <row r="88" spans="1:4" x14ac:dyDescent="0.25">
      <c r="A88" s="4" t="s">
        <v>841</v>
      </c>
      <c r="B88" s="5">
        <v>1</v>
      </c>
      <c r="C88" s="7">
        <v>519.92999999999995</v>
      </c>
      <c r="D88" s="8">
        <v>519.92999999999995</v>
      </c>
    </row>
    <row r="89" spans="1:4" x14ac:dyDescent="0.25">
      <c r="A89" s="4" t="s">
        <v>842</v>
      </c>
      <c r="B89" s="5">
        <v>16</v>
      </c>
      <c r="C89" s="7">
        <v>342.89</v>
      </c>
      <c r="D89" s="8">
        <v>5486.26</v>
      </c>
    </row>
    <row r="90" spans="1:4" x14ac:dyDescent="0.25">
      <c r="A90" s="4" t="s">
        <v>843</v>
      </c>
      <c r="B90" s="5">
        <v>-1</v>
      </c>
      <c r="C90" s="7">
        <v>412.8</v>
      </c>
      <c r="D90" s="8">
        <v>-412.8</v>
      </c>
    </row>
    <row r="91" spans="1:4" x14ac:dyDescent="0.25">
      <c r="A91" s="4" t="s">
        <v>844</v>
      </c>
      <c r="B91" s="5">
        <v>3</v>
      </c>
      <c r="C91" s="7">
        <v>2506.16</v>
      </c>
      <c r="D91" s="8">
        <v>7518.47</v>
      </c>
    </row>
    <row r="92" spans="1:4" x14ac:dyDescent="0.25">
      <c r="A92" s="4" t="s">
        <v>845</v>
      </c>
      <c r="B92" s="5">
        <v>10</v>
      </c>
      <c r="C92" s="7">
        <v>403.49</v>
      </c>
      <c r="D92" s="8">
        <v>4034.91</v>
      </c>
    </row>
    <row r="93" spans="1:4" x14ac:dyDescent="0.25">
      <c r="A93" s="4" t="s">
        <v>846</v>
      </c>
      <c r="B93" s="5">
        <v>2</v>
      </c>
      <c r="C93" s="7">
        <v>530.03</v>
      </c>
      <c r="D93" s="8">
        <v>1060.05</v>
      </c>
    </row>
    <row r="94" spans="1:4" x14ac:dyDescent="0.25">
      <c r="A94" s="4" t="s">
        <v>847</v>
      </c>
      <c r="B94" s="5">
        <v>-1</v>
      </c>
      <c r="C94" s="7">
        <v>385.02</v>
      </c>
      <c r="D94" s="8">
        <v>-385.02</v>
      </c>
    </row>
    <row r="95" spans="1:4" x14ac:dyDescent="0.25">
      <c r="A95" s="4" t="s">
        <v>848</v>
      </c>
      <c r="B95" s="5">
        <v>2</v>
      </c>
      <c r="C95" s="7">
        <v>470.75</v>
      </c>
      <c r="D95" s="8">
        <v>941.49</v>
      </c>
    </row>
    <row r="96" spans="1:4" x14ac:dyDescent="0.25">
      <c r="A96" s="4" t="s">
        <v>849</v>
      </c>
      <c r="B96" s="5">
        <v>2</v>
      </c>
      <c r="C96" s="7">
        <v>560.47</v>
      </c>
      <c r="D96" s="8">
        <v>1120.94</v>
      </c>
    </row>
    <row r="97" spans="1:4" x14ac:dyDescent="0.25">
      <c r="A97" s="4" t="s">
        <v>850</v>
      </c>
      <c r="B97" s="5">
        <v>1</v>
      </c>
      <c r="C97" s="7">
        <v>809.22</v>
      </c>
      <c r="D97" s="8">
        <v>809.22</v>
      </c>
    </row>
    <row r="98" spans="1:4" x14ac:dyDescent="0.25">
      <c r="A98" s="4" t="s">
        <v>851</v>
      </c>
      <c r="B98" s="5">
        <v>1</v>
      </c>
      <c r="C98" s="7">
        <v>321.45999999999998</v>
      </c>
      <c r="D98" s="8">
        <v>321.45999999999998</v>
      </c>
    </row>
    <row r="99" spans="1:4" x14ac:dyDescent="0.25">
      <c r="A99" s="4" t="s">
        <v>852</v>
      </c>
      <c r="B99" s="5">
        <v>2</v>
      </c>
      <c r="C99" s="7">
        <v>446.46</v>
      </c>
      <c r="D99" s="8">
        <v>892.91</v>
      </c>
    </row>
    <row r="100" spans="1:4" x14ac:dyDescent="0.25">
      <c r="A100" s="4" t="s">
        <v>853</v>
      </c>
      <c r="B100" s="5">
        <v>1</v>
      </c>
      <c r="C100" s="7">
        <v>582.12</v>
      </c>
      <c r="D100" s="8">
        <v>582.12</v>
      </c>
    </row>
    <row r="101" spans="1:4" x14ac:dyDescent="0.25">
      <c r="A101" s="4" t="s">
        <v>854</v>
      </c>
      <c r="B101" s="5">
        <v>1</v>
      </c>
      <c r="C101" s="7">
        <v>229.46</v>
      </c>
      <c r="D101" s="8">
        <v>229.46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activeCell="A235" sqref="A2:XFD235"/>
    </sheetView>
  </sheetViews>
  <sheetFormatPr defaultRowHeight="15" x14ac:dyDescent="0.25"/>
  <cols>
    <col min="1" max="1" width="40.5703125" bestFit="1" customWidth="1"/>
    <col min="2" max="2" width="8.28515625" bestFit="1" customWidth="1"/>
    <col min="3" max="3" width="7.7109375" bestFit="1" customWidth="1"/>
    <col min="4" max="4" width="8" bestFit="1" customWidth="1"/>
    <col min="5" max="5" width="8.42578125" bestFit="1" customWidth="1"/>
    <col min="6" max="6" width="9.85546875" bestFit="1" customWidth="1"/>
    <col min="7" max="7" width="10.42578125" bestFit="1" customWidth="1"/>
  </cols>
  <sheetData>
    <row r="1" spans="1:7" ht="15.75" x14ac:dyDescent="0.25">
      <c r="A1" s="57" t="s">
        <v>855</v>
      </c>
      <c r="B1" s="57"/>
      <c r="C1" s="57"/>
      <c r="D1" s="57"/>
      <c r="E1" s="1"/>
    </row>
    <row r="2" spans="1:7" x14ac:dyDescent="0.25">
      <c r="A2" s="9" t="s">
        <v>2155</v>
      </c>
      <c r="B2" s="9" t="s">
        <v>1257</v>
      </c>
      <c r="C2" s="18" t="s">
        <v>1</v>
      </c>
      <c r="D2" s="24" t="s">
        <v>2</v>
      </c>
      <c r="E2" s="18" t="s">
        <v>3</v>
      </c>
      <c r="F2" s="19" t="s">
        <v>1986</v>
      </c>
      <c r="G2" s="19" t="s">
        <v>1987</v>
      </c>
    </row>
    <row r="3" spans="1:7" x14ac:dyDescent="0.25">
      <c r="A3" s="11" t="s">
        <v>856</v>
      </c>
      <c r="B3" s="11" t="s">
        <v>1347</v>
      </c>
      <c r="C3" s="12">
        <v>6</v>
      </c>
      <c r="D3" s="21">
        <v>450</v>
      </c>
      <c r="E3" s="22">
        <v>2700</v>
      </c>
      <c r="F3" s="16"/>
      <c r="G3" s="16"/>
    </row>
    <row r="4" spans="1:7" x14ac:dyDescent="0.25">
      <c r="A4" s="11" t="s">
        <v>857</v>
      </c>
      <c r="B4" s="11" t="s">
        <v>1347</v>
      </c>
      <c r="C4" s="12">
        <v>1</v>
      </c>
      <c r="D4" s="21">
        <v>2176.3000000000002</v>
      </c>
      <c r="E4" s="22">
        <v>2176.3000000000002</v>
      </c>
      <c r="F4" s="16">
        <v>6835</v>
      </c>
      <c r="G4" s="16"/>
    </row>
    <row r="5" spans="1:7" x14ac:dyDescent="0.25">
      <c r="A5" s="11" t="s">
        <v>858</v>
      </c>
      <c r="B5" s="11" t="s">
        <v>1347</v>
      </c>
      <c r="C5" s="12">
        <v>1</v>
      </c>
      <c r="D5" s="21">
        <v>2176.3000000000002</v>
      </c>
      <c r="E5" s="22">
        <v>2176.3000000000002</v>
      </c>
      <c r="F5" s="16">
        <v>6835</v>
      </c>
      <c r="G5" s="16"/>
    </row>
    <row r="6" spans="1:7" x14ac:dyDescent="0.25">
      <c r="A6" s="11" t="s">
        <v>859</v>
      </c>
      <c r="B6" s="11" t="s">
        <v>1347</v>
      </c>
      <c r="C6" s="12">
        <v>1</v>
      </c>
      <c r="D6" s="21">
        <v>2210</v>
      </c>
      <c r="E6" s="22">
        <v>2210</v>
      </c>
      <c r="F6" s="16">
        <v>6835</v>
      </c>
      <c r="G6" s="16"/>
    </row>
    <row r="7" spans="1:7" x14ac:dyDescent="0.25">
      <c r="A7" s="11" t="s">
        <v>860</v>
      </c>
      <c r="B7" s="11" t="s">
        <v>1347</v>
      </c>
      <c r="C7" s="25">
        <v>1</v>
      </c>
      <c r="D7" s="21">
        <v>6464.14</v>
      </c>
      <c r="E7" s="22">
        <v>6464.14</v>
      </c>
      <c r="F7" s="16">
        <f>4411*3</f>
        <v>13233</v>
      </c>
      <c r="G7" s="16"/>
    </row>
    <row r="8" spans="1:7" x14ac:dyDescent="0.25">
      <c r="A8" s="11" t="s">
        <v>861</v>
      </c>
      <c r="B8" s="11" t="s">
        <v>1347</v>
      </c>
      <c r="C8" s="12">
        <v>1</v>
      </c>
      <c r="D8" s="21">
        <v>1</v>
      </c>
      <c r="E8" s="22">
        <v>1</v>
      </c>
      <c r="F8" s="16">
        <v>687</v>
      </c>
      <c r="G8" s="16"/>
    </row>
    <row r="9" spans="1:7" x14ac:dyDescent="0.25">
      <c r="A9" s="11" t="s">
        <v>862</v>
      </c>
      <c r="B9" s="11" t="s">
        <v>1347</v>
      </c>
      <c r="C9" s="25">
        <v>1</v>
      </c>
      <c r="D9" s="21">
        <v>3633.61</v>
      </c>
      <c r="E9" s="22">
        <v>3633.61</v>
      </c>
      <c r="F9" s="16">
        <f>3*3660</f>
        <v>10980</v>
      </c>
      <c r="G9" s="16"/>
    </row>
    <row r="10" spans="1:7" x14ac:dyDescent="0.25">
      <c r="A10" s="11" t="s">
        <v>863</v>
      </c>
      <c r="B10" s="11" t="s">
        <v>1347</v>
      </c>
      <c r="C10" s="12">
        <v>1</v>
      </c>
      <c r="D10" s="21">
        <v>1174</v>
      </c>
      <c r="E10" s="22">
        <v>1174</v>
      </c>
      <c r="F10" s="16">
        <v>3660</v>
      </c>
      <c r="G10" s="16"/>
    </row>
    <row r="11" spans="1:7" x14ac:dyDescent="0.25">
      <c r="A11" s="11" t="s">
        <v>864</v>
      </c>
      <c r="B11" s="11" t="s">
        <v>1347</v>
      </c>
      <c r="C11" s="12">
        <v>2</v>
      </c>
      <c r="D11" s="21">
        <v>612</v>
      </c>
      <c r="E11" s="22">
        <v>1224</v>
      </c>
      <c r="F11" s="16">
        <v>1706</v>
      </c>
      <c r="G11" s="16"/>
    </row>
    <row r="12" spans="1:7" x14ac:dyDescent="0.25">
      <c r="A12" s="11" t="s">
        <v>865</v>
      </c>
      <c r="B12" s="11" t="s">
        <v>1347</v>
      </c>
      <c r="C12" s="12">
        <v>4</v>
      </c>
      <c r="D12" s="21">
        <v>402.8</v>
      </c>
      <c r="E12" s="22">
        <v>1611.2</v>
      </c>
      <c r="F12" s="16">
        <v>717</v>
      </c>
      <c r="G12" s="16"/>
    </row>
    <row r="13" spans="1:7" x14ac:dyDescent="0.25">
      <c r="A13" s="11" t="s">
        <v>866</v>
      </c>
      <c r="B13" s="11" t="s">
        <v>1347</v>
      </c>
      <c r="C13" s="12">
        <v>8</v>
      </c>
      <c r="D13" s="21">
        <v>403.24</v>
      </c>
      <c r="E13" s="22">
        <v>3225.88</v>
      </c>
      <c r="F13" s="16">
        <v>717</v>
      </c>
      <c r="G13" s="16"/>
    </row>
    <row r="14" spans="1:7" x14ac:dyDescent="0.25">
      <c r="A14" s="11" t="s">
        <v>867</v>
      </c>
      <c r="B14" s="11" t="s">
        <v>1347</v>
      </c>
      <c r="C14" s="12">
        <v>1</v>
      </c>
      <c r="D14" s="21">
        <v>1</v>
      </c>
      <c r="E14" s="22">
        <v>1</v>
      </c>
      <c r="F14" s="16">
        <v>717</v>
      </c>
      <c r="G14" s="16"/>
    </row>
    <row r="15" spans="1:7" x14ac:dyDescent="0.25">
      <c r="A15" s="11" t="s">
        <v>868</v>
      </c>
      <c r="B15" s="11" t="s">
        <v>1347</v>
      </c>
      <c r="C15" s="12">
        <v>7</v>
      </c>
      <c r="D15" s="21">
        <v>399.76</v>
      </c>
      <c r="E15" s="22">
        <v>2798.29</v>
      </c>
      <c r="F15" s="16">
        <v>717</v>
      </c>
      <c r="G15" s="16"/>
    </row>
    <row r="16" spans="1:7" x14ac:dyDescent="0.25">
      <c r="A16" s="11" t="s">
        <v>869</v>
      </c>
      <c r="B16" s="11" t="s">
        <v>1347</v>
      </c>
      <c r="C16" s="12">
        <v>2</v>
      </c>
      <c r="D16" s="21">
        <v>1</v>
      </c>
      <c r="E16" s="22">
        <v>2</v>
      </c>
      <c r="F16" s="16">
        <v>717</v>
      </c>
      <c r="G16" s="16"/>
    </row>
    <row r="17" spans="1:7" x14ac:dyDescent="0.25">
      <c r="A17" s="11" t="s">
        <v>870</v>
      </c>
      <c r="B17" s="11" t="s">
        <v>1347</v>
      </c>
      <c r="C17" s="12">
        <v>2</v>
      </c>
      <c r="D17" s="21">
        <v>410.49</v>
      </c>
      <c r="E17" s="22">
        <v>820.97</v>
      </c>
      <c r="F17" s="16">
        <v>717</v>
      </c>
      <c r="G17" s="16"/>
    </row>
    <row r="18" spans="1:7" x14ac:dyDescent="0.25">
      <c r="A18" s="11" t="s">
        <v>871</v>
      </c>
      <c r="B18" s="11" t="s">
        <v>1347</v>
      </c>
      <c r="C18" s="12">
        <v>6</v>
      </c>
      <c r="D18" s="21">
        <v>1</v>
      </c>
      <c r="E18" s="22">
        <v>6</v>
      </c>
      <c r="F18" s="16"/>
      <c r="G18" s="16"/>
    </row>
    <row r="19" spans="1:7" x14ac:dyDescent="0.25">
      <c r="A19" s="11" t="s">
        <v>872</v>
      </c>
      <c r="B19" s="11" t="s">
        <v>1347</v>
      </c>
      <c r="C19" s="25">
        <v>1</v>
      </c>
      <c r="D19" s="21">
        <v>1226.07</v>
      </c>
      <c r="E19" s="22">
        <v>1226.07</v>
      </c>
      <c r="F19" s="16">
        <f>717*3</f>
        <v>2151</v>
      </c>
      <c r="G19" s="16"/>
    </row>
    <row r="20" spans="1:7" x14ac:dyDescent="0.25">
      <c r="A20" s="11" t="s">
        <v>873</v>
      </c>
      <c r="B20" s="11" t="s">
        <v>1347</v>
      </c>
      <c r="C20" s="12">
        <v>2</v>
      </c>
      <c r="D20" s="21">
        <v>408.69</v>
      </c>
      <c r="E20" s="22">
        <v>817.38</v>
      </c>
      <c r="F20" s="16">
        <v>717</v>
      </c>
      <c r="G20" s="16"/>
    </row>
    <row r="21" spans="1:7" x14ac:dyDescent="0.25">
      <c r="A21" s="11" t="s">
        <v>874</v>
      </c>
      <c r="B21" s="11" t="s">
        <v>1347</v>
      </c>
      <c r="C21" s="25">
        <v>1</v>
      </c>
      <c r="D21" s="21">
        <v>2778.51</v>
      </c>
      <c r="E21" s="22">
        <v>2778.51</v>
      </c>
      <c r="F21" s="16">
        <f>3*5688</f>
        <v>17064</v>
      </c>
      <c r="G21" s="16"/>
    </row>
    <row r="22" spans="1:7" x14ac:dyDescent="0.25">
      <c r="A22" s="11" t="s">
        <v>875</v>
      </c>
      <c r="B22" s="11" t="s">
        <v>1347</v>
      </c>
      <c r="C22" s="12">
        <v>2</v>
      </c>
      <c r="D22" s="21">
        <v>222.39</v>
      </c>
      <c r="E22" s="22">
        <v>444.78</v>
      </c>
      <c r="F22" s="16">
        <v>319</v>
      </c>
      <c r="G22" s="16"/>
    </row>
    <row r="23" spans="1:7" x14ac:dyDescent="0.25">
      <c r="A23" s="11" t="s">
        <v>876</v>
      </c>
      <c r="B23" s="11" t="s">
        <v>1347</v>
      </c>
      <c r="C23" s="12">
        <v>5</v>
      </c>
      <c r="D23" s="21">
        <v>166.19</v>
      </c>
      <c r="E23" s="22">
        <v>830.93</v>
      </c>
      <c r="F23" s="16">
        <v>319</v>
      </c>
      <c r="G23" s="16"/>
    </row>
    <row r="24" spans="1:7" x14ac:dyDescent="0.25">
      <c r="A24" s="11" t="s">
        <v>877</v>
      </c>
      <c r="B24" s="11" t="s">
        <v>1347</v>
      </c>
      <c r="C24" s="25">
        <v>5</v>
      </c>
      <c r="D24" s="21">
        <v>499.49</v>
      </c>
      <c r="E24" s="22">
        <v>2497.4499999999998</v>
      </c>
      <c r="F24" s="16">
        <f>319*3</f>
        <v>957</v>
      </c>
      <c r="G24" s="16"/>
    </row>
    <row r="25" spans="1:7" x14ac:dyDescent="0.25">
      <c r="A25" s="11" t="s">
        <v>878</v>
      </c>
      <c r="B25" s="11" t="s">
        <v>1347</v>
      </c>
      <c r="C25" s="12">
        <v>1</v>
      </c>
      <c r="D25" s="21">
        <v>217.71</v>
      </c>
      <c r="E25" s="22">
        <v>217.71</v>
      </c>
      <c r="F25" s="16">
        <v>319</v>
      </c>
      <c r="G25" s="16"/>
    </row>
    <row r="26" spans="1:7" x14ac:dyDescent="0.25">
      <c r="A26" s="11" t="s">
        <v>879</v>
      </c>
      <c r="B26" s="11" t="s">
        <v>1347</v>
      </c>
      <c r="C26" s="12">
        <v>4</v>
      </c>
      <c r="D26" s="21">
        <v>181.17</v>
      </c>
      <c r="E26" s="22">
        <v>724.69</v>
      </c>
      <c r="F26" s="16">
        <v>319</v>
      </c>
      <c r="G26" s="16"/>
    </row>
    <row r="27" spans="1:7" x14ac:dyDescent="0.25">
      <c r="A27" s="11" t="s">
        <v>880</v>
      </c>
      <c r="B27" s="11" t="s">
        <v>1347</v>
      </c>
      <c r="C27" s="12">
        <v>9</v>
      </c>
      <c r="D27" s="21">
        <v>1</v>
      </c>
      <c r="E27" s="22">
        <v>9</v>
      </c>
      <c r="F27" s="16"/>
      <c r="G27" s="16"/>
    </row>
    <row r="28" spans="1:7" x14ac:dyDescent="0.25">
      <c r="A28" s="11" t="s">
        <v>881</v>
      </c>
      <c r="B28" s="11" t="s">
        <v>1347</v>
      </c>
      <c r="C28" s="12">
        <v>1</v>
      </c>
      <c r="D28" s="21">
        <v>196.18</v>
      </c>
      <c r="E28" s="22">
        <v>196.18</v>
      </c>
      <c r="F28" s="16">
        <v>319</v>
      </c>
      <c r="G28" s="16"/>
    </row>
    <row r="29" spans="1:7" x14ac:dyDescent="0.25">
      <c r="A29" s="11" t="s">
        <v>882</v>
      </c>
      <c r="B29" s="11" t="s">
        <v>1347</v>
      </c>
      <c r="C29" s="25">
        <v>1</v>
      </c>
      <c r="D29" s="21">
        <v>545.27</v>
      </c>
      <c r="E29" s="22">
        <v>545.27</v>
      </c>
      <c r="F29" s="16">
        <f>319*3</f>
        <v>957</v>
      </c>
      <c r="G29" s="16"/>
    </row>
    <row r="30" spans="1:7" x14ac:dyDescent="0.25">
      <c r="A30" s="11" t="s">
        <v>883</v>
      </c>
      <c r="B30" s="11" t="s">
        <v>1347</v>
      </c>
      <c r="C30" s="12">
        <v>1</v>
      </c>
      <c r="D30" s="21">
        <v>181.83</v>
      </c>
      <c r="E30" s="22">
        <v>181.83</v>
      </c>
      <c r="F30" s="16">
        <v>319</v>
      </c>
      <c r="G30" s="16"/>
    </row>
    <row r="31" spans="1:7" x14ac:dyDescent="0.25">
      <c r="A31" s="11" t="s">
        <v>884</v>
      </c>
      <c r="B31" s="11" t="s">
        <v>1347</v>
      </c>
      <c r="C31" s="12">
        <v>3</v>
      </c>
      <c r="D31" s="21">
        <v>149.94999999999999</v>
      </c>
      <c r="E31" s="22">
        <v>449.85</v>
      </c>
      <c r="F31" s="16">
        <v>319</v>
      </c>
      <c r="G31" s="16"/>
    </row>
    <row r="32" spans="1:7" x14ac:dyDescent="0.25">
      <c r="A32" s="11" t="s">
        <v>885</v>
      </c>
      <c r="B32" s="11" t="s">
        <v>1347</v>
      </c>
      <c r="C32" s="12">
        <v>5</v>
      </c>
      <c r="D32" s="21">
        <v>1</v>
      </c>
      <c r="E32" s="22">
        <v>5</v>
      </c>
      <c r="F32" s="16"/>
      <c r="G32" s="16"/>
    </row>
    <row r="33" spans="1:7" x14ac:dyDescent="0.25">
      <c r="A33" s="11" t="s">
        <v>886</v>
      </c>
      <c r="B33" s="11" t="s">
        <v>1347</v>
      </c>
      <c r="C33" s="12">
        <v>3</v>
      </c>
      <c r="D33" s="21">
        <v>142</v>
      </c>
      <c r="E33" s="22">
        <v>426</v>
      </c>
      <c r="F33" s="16">
        <v>319</v>
      </c>
      <c r="G33" s="16"/>
    </row>
    <row r="34" spans="1:7" x14ac:dyDescent="0.25">
      <c r="A34" s="11" t="s">
        <v>887</v>
      </c>
      <c r="B34" s="11" t="s">
        <v>1347</v>
      </c>
      <c r="C34" s="12">
        <v>9</v>
      </c>
      <c r="D34" s="21">
        <v>1</v>
      </c>
      <c r="E34" s="22">
        <v>9</v>
      </c>
      <c r="F34" s="16">
        <v>768</v>
      </c>
      <c r="G34" s="16"/>
    </row>
    <row r="35" spans="1:7" x14ac:dyDescent="0.25">
      <c r="A35" s="11" t="s">
        <v>888</v>
      </c>
      <c r="B35" s="11" t="s">
        <v>1347</v>
      </c>
      <c r="C35" s="25">
        <v>1</v>
      </c>
      <c r="D35" s="21">
        <v>479.02</v>
      </c>
      <c r="E35" s="22">
        <v>479.02</v>
      </c>
      <c r="F35" s="16">
        <f>3*307</f>
        <v>921</v>
      </c>
      <c r="G35" s="16"/>
    </row>
    <row r="36" spans="1:7" x14ac:dyDescent="0.25">
      <c r="A36" s="11" t="s">
        <v>889</v>
      </c>
      <c r="B36" s="11" t="s">
        <v>1347</v>
      </c>
      <c r="C36" s="12">
        <v>1</v>
      </c>
      <c r="D36" s="21">
        <v>172.7</v>
      </c>
      <c r="E36" s="22">
        <v>172.7</v>
      </c>
      <c r="F36" s="16">
        <v>307</v>
      </c>
      <c r="G36" s="16"/>
    </row>
    <row r="37" spans="1:7" x14ac:dyDescent="0.25">
      <c r="A37" s="11" t="s">
        <v>890</v>
      </c>
      <c r="B37" s="11" t="s">
        <v>1347</v>
      </c>
      <c r="C37" s="12">
        <v>3</v>
      </c>
      <c r="D37" s="21">
        <v>171.75</v>
      </c>
      <c r="E37" s="22">
        <v>515.24</v>
      </c>
      <c r="F37" s="16">
        <v>307</v>
      </c>
      <c r="G37" s="16"/>
    </row>
    <row r="38" spans="1:7" x14ac:dyDescent="0.25">
      <c r="A38" s="11" t="s">
        <v>891</v>
      </c>
      <c r="B38" s="11" t="s">
        <v>1347</v>
      </c>
      <c r="C38" s="25">
        <v>2</v>
      </c>
      <c r="D38" s="21">
        <v>568.41999999999996</v>
      </c>
      <c r="E38" s="22">
        <v>1136.83</v>
      </c>
      <c r="F38" s="16">
        <f>307*3*1.2</f>
        <v>1105.2</v>
      </c>
      <c r="G38" s="16"/>
    </row>
    <row r="39" spans="1:7" x14ac:dyDescent="0.25">
      <c r="A39" s="11" t="s">
        <v>892</v>
      </c>
      <c r="B39" s="11" t="s">
        <v>1347</v>
      </c>
      <c r="C39" s="12">
        <v>2</v>
      </c>
      <c r="D39" s="21">
        <v>1113.42</v>
      </c>
      <c r="E39" s="22">
        <v>2226.84</v>
      </c>
      <c r="F39" s="16">
        <v>1575</v>
      </c>
      <c r="G39" s="16"/>
    </row>
    <row r="40" spans="1:7" x14ac:dyDescent="0.25">
      <c r="A40" s="11" t="s">
        <v>893</v>
      </c>
      <c r="B40" s="11" t="s">
        <v>1347</v>
      </c>
      <c r="C40" s="12">
        <v>1</v>
      </c>
      <c r="D40" s="21">
        <v>1739.23</v>
      </c>
      <c r="E40" s="22">
        <v>1739.23</v>
      </c>
      <c r="F40" s="16">
        <v>3405</v>
      </c>
      <c r="G40" s="16"/>
    </row>
    <row r="41" spans="1:7" x14ac:dyDescent="0.25">
      <c r="A41" s="11" t="s">
        <v>894</v>
      </c>
      <c r="B41" s="11" t="s">
        <v>1347</v>
      </c>
      <c r="C41" s="12">
        <v>1</v>
      </c>
      <c r="D41" s="21">
        <v>785.01</v>
      </c>
      <c r="E41" s="22">
        <v>785.01</v>
      </c>
      <c r="F41" s="16">
        <v>3405</v>
      </c>
      <c r="G41" s="16"/>
    </row>
    <row r="42" spans="1:7" x14ac:dyDescent="0.25">
      <c r="A42" s="11" t="s">
        <v>895</v>
      </c>
      <c r="B42" s="11" t="s">
        <v>1347</v>
      </c>
      <c r="C42" s="12">
        <v>3</v>
      </c>
      <c r="D42" s="21">
        <v>1</v>
      </c>
      <c r="E42" s="22">
        <v>3</v>
      </c>
      <c r="F42" s="16">
        <v>2673</v>
      </c>
      <c r="G42" s="16"/>
    </row>
    <row r="43" spans="1:7" x14ac:dyDescent="0.25">
      <c r="A43" s="11" t="s">
        <v>896</v>
      </c>
      <c r="B43" s="11" t="s">
        <v>1347</v>
      </c>
      <c r="C43" s="25">
        <v>1</v>
      </c>
      <c r="D43" s="21">
        <v>1502.91</v>
      </c>
      <c r="E43" s="22">
        <v>1502.91</v>
      </c>
      <c r="F43" s="16">
        <f>3*1575</f>
        <v>4725</v>
      </c>
      <c r="G43" s="16"/>
    </row>
    <row r="44" spans="1:7" x14ac:dyDescent="0.25">
      <c r="A44" s="11" t="s">
        <v>897</v>
      </c>
      <c r="B44" s="11" t="s">
        <v>1347</v>
      </c>
      <c r="C44" s="12">
        <v>1</v>
      </c>
      <c r="D44" s="21">
        <v>1143.67</v>
      </c>
      <c r="E44" s="22">
        <v>1143.67</v>
      </c>
      <c r="F44" s="16">
        <v>5210</v>
      </c>
      <c r="G44" s="16"/>
    </row>
    <row r="45" spans="1:7" x14ac:dyDescent="0.25">
      <c r="A45" s="11" t="s">
        <v>898</v>
      </c>
      <c r="B45" s="11" t="s">
        <v>1347</v>
      </c>
      <c r="C45" s="12">
        <v>1</v>
      </c>
      <c r="D45" s="21">
        <v>654.6</v>
      </c>
      <c r="E45" s="22">
        <v>654.6</v>
      </c>
      <c r="F45" s="16">
        <v>1575</v>
      </c>
      <c r="G45" s="16"/>
    </row>
    <row r="46" spans="1:7" x14ac:dyDescent="0.25">
      <c r="A46" s="11" t="s">
        <v>899</v>
      </c>
      <c r="B46" s="11" t="s">
        <v>1347</v>
      </c>
      <c r="C46" s="12">
        <v>3</v>
      </c>
      <c r="D46" s="21">
        <v>563.73</v>
      </c>
      <c r="E46" s="22">
        <v>1691.18</v>
      </c>
      <c r="F46" s="16">
        <v>1130</v>
      </c>
      <c r="G46" s="16"/>
    </row>
    <row r="47" spans="1:7" x14ac:dyDescent="0.25">
      <c r="A47" s="11" t="s">
        <v>900</v>
      </c>
      <c r="B47" s="11" t="s">
        <v>1347</v>
      </c>
      <c r="C47" s="12">
        <v>13</v>
      </c>
      <c r="D47" s="21">
        <v>663.52</v>
      </c>
      <c r="E47" s="22">
        <v>8625.76</v>
      </c>
      <c r="F47" s="16">
        <v>1130</v>
      </c>
      <c r="G47" s="16"/>
    </row>
    <row r="48" spans="1:7" x14ac:dyDescent="0.25">
      <c r="A48" s="11" t="s">
        <v>901</v>
      </c>
      <c r="B48" s="11" t="s">
        <v>1347</v>
      </c>
      <c r="C48" s="12">
        <v>7</v>
      </c>
      <c r="D48" s="21">
        <v>226.46</v>
      </c>
      <c r="E48" s="22">
        <v>1585.2</v>
      </c>
      <c r="F48" s="16">
        <v>440</v>
      </c>
      <c r="G48" s="16"/>
    </row>
    <row r="49" spans="1:7" x14ac:dyDescent="0.25">
      <c r="A49" s="11" t="s">
        <v>902</v>
      </c>
      <c r="B49" s="11" t="s">
        <v>1347</v>
      </c>
      <c r="C49" s="12">
        <v>8</v>
      </c>
      <c r="D49" s="21">
        <v>228.26</v>
      </c>
      <c r="E49" s="22">
        <v>1826.08</v>
      </c>
      <c r="F49" s="16">
        <v>440</v>
      </c>
      <c r="G49" s="16"/>
    </row>
    <row r="50" spans="1:7" x14ac:dyDescent="0.25">
      <c r="A50" s="11" t="s">
        <v>903</v>
      </c>
      <c r="B50" s="11" t="s">
        <v>1347</v>
      </c>
      <c r="C50" s="25">
        <v>11</v>
      </c>
      <c r="D50" s="21">
        <v>677.98</v>
      </c>
      <c r="E50" s="22">
        <v>7457.83</v>
      </c>
      <c r="F50" s="16">
        <v>440</v>
      </c>
      <c r="G50" s="16"/>
    </row>
    <row r="51" spans="1:7" x14ac:dyDescent="0.25">
      <c r="A51" s="11" t="s">
        <v>904</v>
      </c>
      <c r="B51" s="11" t="s">
        <v>1347</v>
      </c>
      <c r="C51" s="12">
        <v>3</v>
      </c>
      <c r="D51" s="21">
        <v>1003.2</v>
      </c>
      <c r="E51" s="22">
        <v>3009.6</v>
      </c>
      <c r="F51" s="16">
        <v>440</v>
      </c>
      <c r="G51" s="16"/>
    </row>
    <row r="52" spans="1:7" x14ac:dyDescent="0.25">
      <c r="A52" s="11" t="s">
        <v>905</v>
      </c>
      <c r="B52" s="11" t="s">
        <v>1347</v>
      </c>
      <c r="C52" s="12">
        <v>1</v>
      </c>
      <c r="D52" s="21">
        <v>1</v>
      </c>
      <c r="E52" s="22">
        <v>1</v>
      </c>
      <c r="F52" s="16">
        <f>1564*1.25</f>
        <v>1955</v>
      </c>
      <c r="G52" s="16"/>
    </row>
    <row r="53" spans="1:7" x14ac:dyDescent="0.25">
      <c r="A53" s="11" t="s">
        <v>906</v>
      </c>
      <c r="B53" s="11" t="s">
        <v>1348</v>
      </c>
      <c r="C53" s="12">
        <v>3</v>
      </c>
      <c r="D53" s="21">
        <v>1</v>
      </c>
      <c r="E53" s="22">
        <v>3</v>
      </c>
      <c r="F53" s="16">
        <v>1545</v>
      </c>
      <c r="G53" s="16"/>
    </row>
    <row r="54" spans="1:7" x14ac:dyDescent="0.25">
      <c r="A54" s="11" t="s">
        <v>907</v>
      </c>
      <c r="B54" s="11" t="s">
        <v>1347</v>
      </c>
      <c r="C54" s="12">
        <v>3</v>
      </c>
      <c r="D54" s="21">
        <v>604.08000000000004</v>
      </c>
      <c r="E54" s="22">
        <v>1812.25</v>
      </c>
      <c r="F54" s="16">
        <f>1.5*1564</f>
        <v>2346</v>
      </c>
      <c r="G54" s="16"/>
    </row>
    <row r="55" spans="1:7" x14ac:dyDescent="0.25">
      <c r="A55" s="11" t="s">
        <v>908</v>
      </c>
      <c r="B55" s="11" t="s">
        <v>1347</v>
      </c>
      <c r="C55" s="23">
        <v>5</v>
      </c>
      <c r="D55" s="21">
        <v>1491.12</v>
      </c>
      <c r="E55" s="22">
        <v>7455.62</v>
      </c>
      <c r="F55" s="16">
        <f>2*1564</f>
        <v>3128</v>
      </c>
      <c r="G55" s="16"/>
    </row>
    <row r="56" spans="1:7" x14ac:dyDescent="0.25">
      <c r="A56" s="11" t="s">
        <v>909</v>
      </c>
      <c r="B56" s="11" t="s">
        <v>1347</v>
      </c>
      <c r="C56" s="12">
        <v>4</v>
      </c>
      <c r="D56" s="21">
        <v>250.8</v>
      </c>
      <c r="E56" s="22">
        <v>1003.2</v>
      </c>
      <c r="F56" s="16">
        <v>440</v>
      </c>
      <c r="G56" s="16"/>
    </row>
    <row r="57" spans="1:7" x14ac:dyDescent="0.25">
      <c r="A57" s="11" t="s">
        <v>910</v>
      </c>
      <c r="B57" s="11" t="s">
        <v>1347</v>
      </c>
      <c r="C57" s="12">
        <v>1</v>
      </c>
      <c r="D57" s="21">
        <v>250.34</v>
      </c>
      <c r="E57" s="22">
        <v>250.34</v>
      </c>
      <c r="F57" s="16">
        <v>440</v>
      </c>
      <c r="G57" s="16"/>
    </row>
    <row r="58" spans="1:7" x14ac:dyDescent="0.25">
      <c r="A58" s="11" t="s">
        <v>911</v>
      </c>
      <c r="B58" s="11" t="s">
        <v>1347</v>
      </c>
      <c r="C58" s="12">
        <v>1</v>
      </c>
      <c r="D58" s="21">
        <v>250.8</v>
      </c>
      <c r="E58" s="22">
        <v>250.8</v>
      </c>
      <c r="F58" s="16">
        <v>440</v>
      </c>
      <c r="G58" s="16"/>
    </row>
    <row r="59" spans="1:7" x14ac:dyDescent="0.25">
      <c r="A59" s="11" t="s">
        <v>912</v>
      </c>
      <c r="B59" s="11" t="s">
        <v>1347</v>
      </c>
      <c r="C59" s="12">
        <v>9</v>
      </c>
      <c r="D59" s="21">
        <v>1</v>
      </c>
      <c r="E59" s="22">
        <v>9</v>
      </c>
      <c r="F59" s="16">
        <v>440</v>
      </c>
      <c r="G59" s="16"/>
    </row>
    <row r="60" spans="1:7" x14ac:dyDescent="0.25">
      <c r="A60" s="11" t="s">
        <v>913</v>
      </c>
      <c r="B60" s="11" t="s">
        <v>1347</v>
      </c>
      <c r="C60" s="25">
        <v>2</v>
      </c>
      <c r="D60" s="21">
        <v>752.4</v>
      </c>
      <c r="E60" s="22">
        <v>1504.8</v>
      </c>
      <c r="F60" s="16">
        <v>440</v>
      </c>
      <c r="G60" s="16"/>
    </row>
    <row r="61" spans="1:7" x14ac:dyDescent="0.25">
      <c r="A61" s="11" t="s">
        <v>914</v>
      </c>
      <c r="B61" s="11" t="s">
        <v>1347</v>
      </c>
      <c r="C61" s="12">
        <v>3</v>
      </c>
      <c r="D61" s="21">
        <v>1</v>
      </c>
      <c r="E61" s="22">
        <v>3</v>
      </c>
      <c r="F61" s="16">
        <v>411</v>
      </c>
      <c r="G61" s="16"/>
    </row>
    <row r="62" spans="1:7" x14ac:dyDescent="0.25">
      <c r="A62" s="11" t="s">
        <v>915</v>
      </c>
      <c r="B62" s="11" t="s">
        <v>1347</v>
      </c>
      <c r="C62" s="25">
        <v>1</v>
      </c>
      <c r="D62" s="21">
        <v>550</v>
      </c>
      <c r="E62" s="22">
        <v>550</v>
      </c>
      <c r="F62" s="16">
        <f>1.35*3*361</f>
        <v>1462.0500000000002</v>
      </c>
      <c r="G62" s="16"/>
    </row>
    <row r="63" spans="1:7" x14ac:dyDescent="0.25">
      <c r="A63" s="11" t="s">
        <v>916</v>
      </c>
      <c r="B63" s="11" t="s">
        <v>1347</v>
      </c>
      <c r="C63" s="12">
        <v>2</v>
      </c>
      <c r="D63" s="21">
        <v>182.89</v>
      </c>
      <c r="E63" s="22">
        <v>365.78</v>
      </c>
      <c r="F63" s="16">
        <v>361</v>
      </c>
      <c r="G63" s="16"/>
    </row>
    <row r="64" spans="1:7" x14ac:dyDescent="0.25">
      <c r="A64" s="11" t="s">
        <v>917</v>
      </c>
      <c r="B64" s="11" t="s">
        <v>1347</v>
      </c>
      <c r="C64" s="12">
        <v>5</v>
      </c>
      <c r="D64" s="21">
        <v>1</v>
      </c>
      <c r="E64" s="22">
        <v>5</v>
      </c>
      <c r="F64" s="16">
        <v>590</v>
      </c>
      <c r="G64" s="16"/>
    </row>
    <row r="65" spans="1:7" x14ac:dyDescent="0.25">
      <c r="A65" s="11" t="s">
        <v>918</v>
      </c>
      <c r="B65" s="11" t="s">
        <v>1347</v>
      </c>
      <c r="C65" s="12">
        <v>3</v>
      </c>
      <c r="D65" s="21">
        <v>205.77</v>
      </c>
      <c r="E65" s="22">
        <v>617.30999999999995</v>
      </c>
      <c r="F65" s="16">
        <v>361</v>
      </c>
      <c r="G65" s="16"/>
    </row>
    <row r="66" spans="1:7" x14ac:dyDescent="0.25">
      <c r="A66" s="11" t="s">
        <v>919</v>
      </c>
      <c r="B66" s="11" t="s">
        <v>1347</v>
      </c>
      <c r="C66" s="12">
        <v>2</v>
      </c>
      <c r="D66" s="21">
        <v>215.87</v>
      </c>
      <c r="E66" s="22">
        <v>431.73</v>
      </c>
      <c r="F66" s="16">
        <v>361</v>
      </c>
      <c r="G66" s="16"/>
    </row>
    <row r="67" spans="1:7" x14ac:dyDescent="0.25">
      <c r="A67" s="11" t="s">
        <v>920</v>
      </c>
      <c r="B67" s="11" t="s">
        <v>1347</v>
      </c>
      <c r="C67" s="12">
        <v>3</v>
      </c>
      <c r="D67" s="21">
        <v>203.7</v>
      </c>
      <c r="E67" s="22">
        <v>611.11</v>
      </c>
      <c r="F67" s="16">
        <v>361</v>
      </c>
      <c r="G67" s="16"/>
    </row>
    <row r="68" spans="1:7" x14ac:dyDescent="0.25">
      <c r="A68" s="11" t="s">
        <v>921</v>
      </c>
      <c r="B68" s="11" t="s">
        <v>1347</v>
      </c>
      <c r="C68" s="12">
        <v>9</v>
      </c>
      <c r="D68" s="21">
        <v>1</v>
      </c>
      <c r="E68" s="22">
        <v>9</v>
      </c>
      <c r="F68" s="16"/>
      <c r="G68" s="16"/>
    </row>
    <row r="69" spans="1:7" x14ac:dyDescent="0.25">
      <c r="A69" s="11" t="s">
        <v>922</v>
      </c>
      <c r="B69" s="11" t="s">
        <v>1347</v>
      </c>
      <c r="C69" s="12">
        <v>2</v>
      </c>
      <c r="D69" s="21">
        <v>205.77</v>
      </c>
      <c r="E69" s="22">
        <v>411.54</v>
      </c>
      <c r="F69" s="16">
        <v>361</v>
      </c>
      <c r="G69" s="16"/>
    </row>
    <row r="70" spans="1:7" x14ac:dyDescent="0.25">
      <c r="A70" s="11" t="s">
        <v>923</v>
      </c>
      <c r="B70" s="11" t="s">
        <v>1347</v>
      </c>
      <c r="C70" s="12">
        <v>17</v>
      </c>
      <c r="D70" s="21">
        <v>1</v>
      </c>
      <c r="E70" s="22">
        <v>17</v>
      </c>
      <c r="F70" s="16">
        <v>506</v>
      </c>
      <c r="G70" s="16"/>
    </row>
    <row r="71" spans="1:7" x14ac:dyDescent="0.25">
      <c r="A71" s="11" t="s">
        <v>924</v>
      </c>
      <c r="B71" s="11" t="s">
        <v>1347</v>
      </c>
      <c r="C71" s="12">
        <v>2</v>
      </c>
      <c r="D71" s="21">
        <v>205.77</v>
      </c>
      <c r="E71" s="22">
        <v>411.54</v>
      </c>
      <c r="F71" s="16">
        <v>361</v>
      </c>
      <c r="G71" s="16"/>
    </row>
    <row r="72" spans="1:7" x14ac:dyDescent="0.25">
      <c r="A72" s="11" t="s">
        <v>925</v>
      </c>
      <c r="B72" s="11" t="s">
        <v>1347</v>
      </c>
      <c r="C72" s="12">
        <v>1</v>
      </c>
      <c r="D72" s="21">
        <v>1</v>
      </c>
      <c r="E72" s="22">
        <v>1</v>
      </c>
      <c r="F72" s="16">
        <v>307</v>
      </c>
      <c r="G72" s="16"/>
    </row>
    <row r="73" spans="1:7" x14ac:dyDescent="0.25">
      <c r="A73" s="11" t="s">
        <v>926</v>
      </c>
      <c r="B73" s="11" t="s">
        <v>1347</v>
      </c>
      <c r="C73" s="23">
        <v>1</v>
      </c>
      <c r="D73" s="21">
        <v>1</v>
      </c>
      <c r="E73" s="22">
        <v>1</v>
      </c>
      <c r="F73" s="16">
        <f>2*1889</f>
        <v>3778</v>
      </c>
      <c r="G73" s="16"/>
    </row>
    <row r="74" spans="1:7" x14ac:dyDescent="0.25">
      <c r="A74" s="11" t="s">
        <v>927</v>
      </c>
      <c r="B74" s="11" t="s">
        <v>1347</v>
      </c>
      <c r="C74" s="12">
        <v>3</v>
      </c>
      <c r="D74" s="21">
        <v>346.52</v>
      </c>
      <c r="E74" s="22">
        <v>1039.56</v>
      </c>
      <c r="F74" s="16">
        <v>1495</v>
      </c>
      <c r="G74" s="16"/>
    </row>
    <row r="75" spans="1:7" x14ac:dyDescent="0.25">
      <c r="A75" s="11" t="s">
        <v>928</v>
      </c>
      <c r="B75" s="11" t="s">
        <v>1347</v>
      </c>
      <c r="C75" s="12">
        <v>1</v>
      </c>
      <c r="D75" s="21">
        <v>591.07000000000005</v>
      </c>
      <c r="E75" s="22">
        <v>591.07000000000005</v>
      </c>
      <c r="F75" s="16">
        <v>1040</v>
      </c>
      <c r="G75" s="16"/>
    </row>
    <row r="76" spans="1:7" x14ac:dyDescent="0.25">
      <c r="A76" s="11" t="s">
        <v>929</v>
      </c>
      <c r="B76" s="11" t="s">
        <v>1347</v>
      </c>
      <c r="C76" s="12">
        <v>3</v>
      </c>
      <c r="D76" s="21">
        <v>250</v>
      </c>
      <c r="E76" s="22">
        <v>750</v>
      </c>
      <c r="F76" s="16">
        <v>1040</v>
      </c>
      <c r="G76" s="16"/>
    </row>
    <row r="77" spans="1:7" x14ac:dyDescent="0.25">
      <c r="A77" s="11" t="s">
        <v>930</v>
      </c>
      <c r="B77" s="11" t="s">
        <v>1347</v>
      </c>
      <c r="C77" s="12">
        <v>51</v>
      </c>
      <c r="D77" s="21">
        <v>1</v>
      </c>
      <c r="E77" s="22">
        <v>51</v>
      </c>
      <c r="F77" s="16">
        <v>795</v>
      </c>
      <c r="G77" s="16"/>
    </row>
    <row r="78" spans="1:7" x14ac:dyDescent="0.25">
      <c r="A78" s="11" t="s">
        <v>931</v>
      </c>
      <c r="B78" s="11" t="s">
        <v>1347</v>
      </c>
      <c r="C78" s="12">
        <v>8</v>
      </c>
      <c r="D78" s="21">
        <v>1</v>
      </c>
      <c r="E78" s="22">
        <v>8</v>
      </c>
      <c r="F78" s="16">
        <v>563</v>
      </c>
      <c r="G78" s="16"/>
    </row>
    <row r="79" spans="1:7" x14ac:dyDescent="0.25">
      <c r="A79" s="11" t="s">
        <v>932</v>
      </c>
      <c r="B79" s="11" t="s">
        <v>1347</v>
      </c>
      <c r="C79" s="12">
        <v>1</v>
      </c>
      <c r="D79" s="21">
        <v>301.88</v>
      </c>
      <c r="E79" s="22">
        <v>301.88</v>
      </c>
      <c r="F79" s="16">
        <v>563</v>
      </c>
      <c r="G79" s="16"/>
    </row>
    <row r="80" spans="1:7" x14ac:dyDescent="0.25">
      <c r="A80" s="11" t="s">
        <v>933</v>
      </c>
      <c r="B80" s="11" t="s">
        <v>1347</v>
      </c>
      <c r="C80" s="12">
        <v>2</v>
      </c>
      <c r="D80" s="21">
        <v>242.06</v>
      </c>
      <c r="E80" s="22">
        <v>484.11</v>
      </c>
      <c r="F80" s="16">
        <v>563</v>
      </c>
      <c r="G80" s="16"/>
    </row>
    <row r="81" spans="1:7" x14ac:dyDescent="0.25">
      <c r="A81" s="11" t="s">
        <v>934</v>
      </c>
      <c r="B81" s="11" t="s">
        <v>1347</v>
      </c>
      <c r="C81" s="12">
        <v>1</v>
      </c>
      <c r="D81" s="21">
        <v>1</v>
      </c>
      <c r="E81" s="22">
        <v>1</v>
      </c>
      <c r="F81" s="16">
        <v>2175</v>
      </c>
      <c r="G81" s="16"/>
    </row>
    <row r="82" spans="1:7" x14ac:dyDescent="0.25">
      <c r="A82" s="11" t="s">
        <v>935</v>
      </c>
      <c r="B82" s="11" t="s">
        <v>1347</v>
      </c>
      <c r="C82" s="12">
        <v>1</v>
      </c>
      <c r="D82" s="21">
        <v>0.57999999999999996</v>
      </c>
      <c r="E82" s="22">
        <v>0.57999999999999996</v>
      </c>
      <c r="F82" s="16">
        <v>1040</v>
      </c>
      <c r="G82" s="16"/>
    </row>
    <row r="83" spans="1:7" x14ac:dyDescent="0.25">
      <c r="A83" s="11" t="s">
        <v>936</v>
      </c>
      <c r="B83" s="11" t="s">
        <v>1347</v>
      </c>
      <c r="C83" s="23">
        <v>1</v>
      </c>
      <c r="D83" s="21">
        <v>761.02</v>
      </c>
      <c r="E83" s="22">
        <v>761.02</v>
      </c>
      <c r="F83" s="16">
        <f>2*553</f>
        <v>1106</v>
      </c>
      <c r="G83" s="16"/>
    </row>
    <row r="84" spans="1:7" x14ac:dyDescent="0.25">
      <c r="A84" s="11" t="s">
        <v>937</v>
      </c>
      <c r="B84" s="11" t="s">
        <v>1347</v>
      </c>
      <c r="C84" s="12">
        <v>5</v>
      </c>
      <c r="D84" s="21">
        <v>290.47000000000003</v>
      </c>
      <c r="E84" s="22">
        <v>1452.33</v>
      </c>
      <c r="F84" s="16">
        <v>510</v>
      </c>
      <c r="G84" s="16"/>
    </row>
    <row r="85" spans="1:7" x14ac:dyDescent="0.25">
      <c r="A85" s="11" t="s">
        <v>938</v>
      </c>
      <c r="B85" s="11" t="s">
        <v>1347</v>
      </c>
      <c r="C85" s="12">
        <v>2</v>
      </c>
      <c r="D85" s="21">
        <v>162</v>
      </c>
      <c r="E85" s="22">
        <v>324</v>
      </c>
      <c r="F85" s="16">
        <v>553</v>
      </c>
      <c r="G85" s="16"/>
    </row>
    <row r="86" spans="1:7" x14ac:dyDescent="0.25">
      <c r="A86" s="11" t="s">
        <v>939</v>
      </c>
      <c r="B86" s="11" t="s">
        <v>1347</v>
      </c>
      <c r="C86" s="12">
        <v>3</v>
      </c>
      <c r="D86" s="21">
        <v>392.73</v>
      </c>
      <c r="E86" s="22">
        <v>1178.19</v>
      </c>
      <c r="F86" s="16">
        <v>689</v>
      </c>
      <c r="G86" s="16"/>
    </row>
    <row r="87" spans="1:7" x14ac:dyDescent="0.25">
      <c r="A87" s="11" t="s">
        <v>940</v>
      </c>
      <c r="B87" s="11" t="s">
        <v>1347</v>
      </c>
      <c r="C87" s="12">
        <v>6</v>
      </c>
      <c r="D87" s="21">
        <v>243.77</v>
      </c>
      <c r="E87" s="22">
        <v>1462.62</v>
      </c>
      <c r="F87" s="16">
        <v>510</v>
      </c>
      <c r="G87" s="16"/>
    </row>
    <row r="88" spans="1:7" x14ac:dyDescent="0.25">
      <c r="A88" s="11" t="s">
        <v>941</v>
      </c>
      <c r="B88" s="11" t="s">
        <v>1347</v>
      </c>
      <c r="C88" s="12">
        <v>46</v>
      </c>
      <c r="D88" s="21">
        <v>239.64</v>
      </c>
      <c r="E88" s="22">
        <v>11023.44</v>
      </c>
      <c r="F88" s="16">
        <v>610</v>
      </c>
      <c r="G88" s="16"/>
    </row>
    <row r="89" spans="1:7" x14ac:dyDescent="0.25">
      <c r="A89" s="11" t="s">
        <v>942</v>
      </c>
      <c r="B89" s="11" t="s">
        <v>1347</v>
      </c>
      <c r="C89" s="12">
        <v>3</v>
      </c>
      <c r="D89" s="21">
        <v>392.73</v>
      </c>
      <c r="E89" s="22">
        <v>1178.19</v>
      </c>
      <c r="F89" s="16">
        <v>689</v>
      </c>
      <c r="G89" s="16"/>
    </row>
    <row r="90" spans="1:7" x14ac:dyDescent="0.25">
      <c r="A90" s="11" t="s">
        <v>943</v>
      </c>
      <c r="B90" s="11" t="s">
        <v>1347</v>
      </c>
      <c r="C90" s="12">
        <v>28</v>
      </c>
      <c r="D90" s="21">
        <v>265</v>
      </c>
      <c r="E90" s="22">
        <v>7420</v>
      </c>
      <c r="F90" s="16">
        <v>662</v>
      </c>
      <c r="G90" s="16"/>
    </row>
    <row r="91" spans="1:7" x14ac:dyDescent="0.25">
      <c r="A91" s="11" t="s">
        <v>944</v>
      </c>
      <c r="B91" s="11" t="s">
        <v>1347</v>
      </c>
      <c r="C91" s="12">
        <v>3</v>
      </c>
      <c r="D91" s="21">
        <v>417.82</v>
      </c>
      <c r="E91" s="22">
        <v>1253.46</v>
      </c>
      <c r="F91" s="16">
        <v>743</v>
      </c>
      <c r="G91" s="16"/>
    </row>
    <row r="92" spans="1:7" x14ac:dyDescent="0.25">
      <c r="A92" s="11" t="s">
        <v>945</v>
      </c>
      <c r="B92" s="11" t="s">
        <v>1347</v>
      </c>
      <c r="C92" s="12">
        <v>95</v>
      </c>
      <c r="D92" s="21">
        <v>199</v>
      </c>
      <c r="E92" s="22">
        <v>18905</v>
      </c>
      <c r="F92" s="16">
        <v>725</v>
      </c>
      <c r="G92" s="16"/>
    </row>
    <row r="93" spans="1:7" x14ac:dyDescent="0.25">
      <c r="A93" s="11" t="s">
        <v>946</v>
      </c>
      <c r="B93" s="11" t="s">
        <v>1347</v>
      </c>
      <c r="C93" s="12">
        <v>21</v>
      </c>
      <c r="D93" s="21">
        <v>1</v>
      </c>
      <c r="E93" s="22">
        <v>21</v>
      </c>
      <c r="F93" s="16"/>
      <c r="G93" s="16"/>
    </row>
    <row r="94" spans="1:7" x14ac:dyDescent="0.25">
      <c r="A94" s="11" t="s">
        <v>947</v>
      </c>
      <c r="B94" s="11" t="s">
        <v>1347</v>
      </c>
      <c r="C94" s="12">
        <v>41</v>
      </c>
      <c r="D94" s="21">
        <v>305.18</v>
      </c>
      <c r="E94" s="22">
        <v>12512.21</v>
      </c>
      <c r="F94" s="16">
        <v>616</v>
      </c>
      <c r="G94" s="16"/>
    </row>
    <row r="95" spans="1:7" x14ac:dyDescent="0.25">
      <c r="A95" s="11" t="s">
        <v>948</v>
      </c>
      <c r="B95" s="11" t="s">
        <v>1347</v>
      </c>
      <c r="C95" s="12">
        <v>1</v>
      </c>
      <c r="D95" s="21">
        <v>77.23</v>
      </c>
      <c r="E95" s="22">
        <v>77.23</v>
      </c>
      <c r="F95" s="16">
        <v>510</v>
      </c>
      <c r="G95" s="16"/>
    </row>
    <row r="96" spans="1:7" x14ac:dyDescent="0.25">
      <c r="A96" s="11" t="s">
        <v>949</v>
      </c>
      <c r="B96" s="11" t="s">
        <v>1347</v>
      </c>
      <c r="C96" s="12">
        <v>1</v>
      </c>
      <c r="D96" s="21">
        <v>81</v>
      </c>
      <c r="E96" s="22">
        <v>81</v>
      </c>
      <c r="F96" s="16"/>
      <c r="G96" s="16"/>
    </row>
    <row r="97" spans="1:7" x14ac:dyDescent="0.25">
      <c r="A97" s="11" t="s">
        <v>950</v>
      </c>
      <c r="B97" s="11" t="s">
        <v>1347</v>
      </c>
      <c r="C97" s="12">
        <v>3</v>
      </c>
      <c r="D97" s="21">
        <v>465.56</v>
      </c>
      <c r="E97" s="22">
        <v>1396.69</v>
      </c>
      <c r="F97" s="16">
        <v>815</v>
      </c>
      <c r="G97" s="16"/>
    </row>
    <row r="98" spans="1:7" x14ac:dyDescent="0.25">
      <c r="A98" s="11" t="s">
        <v>951</v>
      </c>
      <c r="B98" s="11" t="s">
        <v>1347</v>
      </c>
      <c r="C98" s="12">
        <v>1</v>
      </c>
      <c r="D98" s="21">
        <v>52</v>
      </c>
      <c r="E98" s="22">
        <v>52</v>
      </c>
      <c r="F98" s="16">
        <v>458</v>
      </c>
      <c r="G98" s="16"/>
    </row>
    <row r="99" spans="1:7" x14ac:dyDescent="0.25">
      <c r="A99" s="11" t="s">
        <v>952</v>
      </c>
      <c r="B99" s="11" t="s">
        <v>1347</v>
      </c>
      <c r="C99" s="12">
        <v>1</v>
      </c>
      <c r="D99" s="21">
        <v>273.27999999999997</v>
      </c>
      <c r="E99" s="22">
        <v>273.27999999999997</v>
      </c>
      <c r="F99" s="16">
        <v>899</v>
      </c>
      <c r="G99" s="16"/>
    </row>
    <row r="100" spans="1:7" x14ac:dyDescent="0.25">
      <c r="A100" s="11" t="s">
        <v>953</v>
      </c>
      <c r="B100" s="11" t="s">
        <v>1347</v>
      </c>
      <c r="C100" s="25">
        <v>1</v>
      </c>
      <c r="D100" s="21">
        <v>711.08</v>
      </c>
      <c r="E100" s="22">
        <v>711.08</v>
      </c>
      <c r="F100" s="16">
        <f>3*712</f>
        <v>2136</v>
      </c>
      <c r="G100" s="16"/>
    </row>
    <row r="101" spans="1:7" x14ac:dyDescent="0.25">
      <c r="A101" s="11" t="s">
        <v>954</v>
      </c>
      <c r="B101" s="11" t="s">
        <v>1347</v>
      </c>
      <c r="C101" s="12">
        <v>54</v>
      </c>
      <c r="D101" s="21">
        <v>1</v>
      </c>
      <c r="E101" s="22">
        <v>54</v>
      </c>
      <c r="F101" s="16">
        <v>1004</v>
      </c>
      <c r="G101" s="16"/>
    </row>
    <row r="102" spans="1:7" x14ac:dyDescent="0.25">
      <c r="A102" s="11" t="s">
        <v>955</v>
      </c>
      <c r="B102" s="11" t="s">
        <v>1347</v>
      </c>
      <c r="C102" s="23">
        <v>1</v>
      </c>
      <c r="D102" s="21">
        <v>843.97</v>
      </c>
      <c r="E102" s="22">
        <v>843.97</v>
      </c>
      <c r="F102" s="16">
        <f>2*899</f>
        <v>1798</v>
      </c>
      <c r="G102" s="16"/>
    </row>
    <row r="103" spans="1:7" x14ac:dyDescent="0.25">
      <c r="A103" s="11" t="s">
        <v>956</v>
      </c>
      <c r="B103" s="11" t="s">
        <v>1347</v>
      </c>
      <c r="C103" s="12">
        <v>1</v>
      </c>
      <c r="D103" s="21">
        <v>464.41</v>
      </c>
      <c r="E103" s="22">
        <v>464.41</v>
      </c>
      <c r="F103" s="16">
        <v>836</v>
      </c>
      <c r="G103" s="16"/>
    </row>
    <row r="104" spans="1:7" x14ac:dyDescent="0.25">
      <c r="A104" s="11" t="s">
        <v>957</v>
      </c>
      <c r="B104" s="11" t="s">
        <v>1347</v>
      </c>
      <c r="C104" s="12">
        <v>1</v>
      </c>
      <c r="D104" s="21">
        <v>220</v>
      </c>
      <c r="E104" s="22">
        <v>220</v>
      </c>
      <c r="F104" s="16">
        <f>836*1.35</f>
        <v>1128.6000000000001</v>
      </c>
      <c r="G104" s="16"/>
    </row>
    <row r="105" spans="1:7" x14ac:dyDescent="0.25">
      <c r="A105" s="11" t="s">
        <v>958</v>
      </c>
      <c r="B105" s="11" t="s">
        <v>1347</v>
      </c>
      <c r="C105" s="12">
        <v>2</v>
      </c>
      <c r="D105" s="21">
        <v>101</v>
      </c>
      <c r="E105" s="22">
        <v>202</v>
      </c>
      <c r="F105" s="16">
        <v>836</v>
      </c>
      <c r="G105" s="16"/>
    </row>
    <row r="106" spans="1:7" x14ac:dyDescent="0.25">
      <c r="A106" s="11" t="s">
        <v>959</v>
      </c>
      <c r="B106" s="11" t="s">
        <v>1347</v>
      </c>
      <c r="C106" s="12">
        <v>11</v>
      </c>
      <c r="D106" s="21">
        <v>455.01</v>
      </c>
      <c r="E106" s="22">
        <v>5005.07</v>
      </c>
      <c r="F106" s="16">
        <v>836</v>
      </c>
      <c r="G106" s="16"/>
    </row>
    <row r="107" spans="1:7" x14ac:dyDescent="0.25">
      <c r="A107" s="11" t="s">
        <v>960</v>
      </c>
      <c r="B107" s="11" t="s">
        <v>1347</v>
      </c>
      <c r="C107" s="12">
        <v>12</v>
      </c>
      <c r="D107" s="21">
        <v>201</v>
      </c>
      <c r="E107" s="22">
        <v>2412</v>
      </c>
      <c r="F107" s="16">
        <v>836</v>
      </c>
      <c r="G107" s="16"/>
    </row>
    <row r="108" spans="1:7" x14ac:dyDescent="0.25">
      <c r="A108" s="11" t="s">
        <v>961</v>
      </c>
      <c r="B108" s="11" t="s">
        <v>1347</v>
      </c>
      <c r="C108" s="12">
        <v>1</v>
      </c>
      <c r="D108" s="21">
        <v>350</v>
      </c>
      <c r="E108" s="22">
        <v>350</v>
      </c>
      <c r="F108" s="16">
        <f>836*1.35</f>
        <v>1128.6000000000001</v>
      </c>
      <c r="G108" s="16"/>
    </row>
    <row r="109" spans="1:7" x14ac:dyDescent="0.25">
      <c r="A109" s="11" t="s">
        <v>962</v>
      </c>
      <c r="B109" s="11" t="s">
        <v>1347</v>
      </c>
      <c r="C109" s="12">
        <v>2</v>
      </c>
      <c r="D109" s="21">
        <v>418.98</v>
      </c>
      <c r="E109" s="22">
        <v>837.95</v>
      </c>
      <c r="F109" s="16">
        <v>1068</v>
      </c>
      <c r="G109" s="16"/>
    </row>
    <row r="110" spans="1:7" x14ac:dyDescent="0.25">
      <c r="A110" s="11" t="s">
        <v>963</v>
      </c>
      <c r="B110" s="11" t="s">
        <v>1347</v>
      </c>
      <c r="C110" s="12">
        <v>1</v>
      </c>
      <c r="D110" s="21">
        <v>99</v>
      </c>
      <c r="E110" s="22">
        <v>99</v>
      </c>
      <c r="F110" s="16">
        <v>836</v>
      </c>
      <c r="G110" s="16"/>
    </row>
    <row r="111" spans="1:7" x14ac:dyDescent="0.25">
      <c r="A111" s="11" t="s">
        <v>964</v>
      </c>
      <c r="B111" s="11" t="s">
        <v>1347</v>
      </c>
      <c r="C111" s="23">
        <v>1</v>
      </c>
      <c r="D111" s="21">
        <v>1429.56</v>
      </c>
      <c r="E111" s="22">
        <v>1429.56</v>
      </c>
      <c r="F111" s="16">
        <f>836*2</f>
        <v>1672</v>
      </c>
      <c r="G111" s="16"/>
    </row>
    <row r="112" spans="1:7" x14ac:dyDescent="0.25">
      <c r="A112" s="11" t="s">
        <v>965</v>
      </c>
      <c r="B112" s="11" t="s">
        <v>1347</v>
      </c>
      <c r="C112" s="12">
        <v>3</v>
      </c>
      <c r="D112" s="21">
        <v>496.93</v>
      </c>
      <c r="E112" s="22">
        <v>1490.79</v>
      </c>
      <c r="F112" s="16">
        <v>1004</v>
      </c>
      <c r="G112" s="16"/>
    </row>
    <row r="113" spans="1:7" x14ac:dyDescent="0.25">
      <c r="A113" s="11" t="s">
        <v>966</v>
      </c>
      <c r="B113" s="11" t="s">
        <v>1347</v>
      </c>
      <c r="C113" s="12">
        <v>4</v>
      </c>
      <c r="D113" s="21">
        <v>456.03</v>
      </c>
      <c r="E113" s="22">
        <v>1824.1</v>
      </c>
      <c r="F113" s="16">
        <v>836</v>
      </c>
      <c r="G113" s="16"/>
    </row>
    <row r="114" spans="1:7" x14ac:dyDescent="0.25">
      <c r="A114" s="11" t="s">
        <v>967</v>
      </c>
      <c r="B114" s="11" t="s">
        <v>1347</v>
      </c>
      <c r="C114" s="12">
        <v>3</v>
      </c>
      <c r="D114" s="21">
        <v>1</v>
      </c>
      <c r="E114" s="22">
        <v>3</v>
      </c>
      <c r="F114" s="16">
        <v>1385</v>
      </c>
      <c r="G114" s="16"/>
    </row>
    <row r="115" spans="1:7" x14ac:dyDescent="0.25">
      <c r="A115" s="11" t="s">
        <v>968</v>
      </c>
      <c r="B115" s="11" t="s">
        <v>1347</v>
      </c>
      <c r="C115" s="12">
        <v>16</v>
      </c>
      <c r="D115" s="21">
        <v>1</v>
      </c>
      <c r="E115" s="22">
        <v>16</v>
      </c>
      <c r="F115" s="16"/>
      <c r="G115" s="16"/>
    </row>
    <row r="116" spans="1:7" x14ac:dyDescent="0.25">
      <c r="A116" s="11" t="s">
        <v>969</v>
      </c>
      <c r="B116" s="11" t="s">
        <v>1347</v>
      </c>
      <c r="C116" s="12">
        <v>15</v>
      </c>
      <c r="D116" s="21">
        <v>822.6</v>
      </c>
      <c r="E116" s="22">
        <v>12339.01</v>
      </c>
      <c r="F116" s="16">
        <v>1440</v>
      </c>
      <c r="G116" s="16"/>
    </row>
    <row r="117" spans="1:7" x14ac:dyDescent="0.25">
      <c r="A117" s="11" t="s">
        <v>970</v>
      </c>
      <c r="B117" s="11" t="s">
        <v>1347</v>
      </c>
      <c r="C117" s="25">
        <v>3</v>
      </c>
      <c r="D117" s="21">
        <v>1243.49</v>
      </c>
      <c r="E117" s="22">
        <v>3730.47</v>
      </c>
      <c r="F117" s="16">
        <f>753*3</f>
        <v>2259</v>
      </c>
      <c r="G117" s="16"/>
    </row>
    <row r="118" spans="1:7" x14ac:dyDescent="0.25">
      <c r="A118" s="11" t="s">
        <v>971</v>
      </c>
      <c r="B118" s="11" t="s">
        <v>1347</v>
      </c>
      <c r="C118" s="12">
        <v>3</v>
      </c>
      <c r="D118" s="21">
        <v>604.94000000000005</v>
      </c>
      <c r="E118" s="22">
        <v>1814.82</v>
      </c>
      <c r="F118" s="16">
        <v>1043</v>
      </c>
      <c r="G118" s="16"/>
    </row>
    <row r="119" spans="1:7" x14ac:dyDescent="0.25">
      <c r="A119" s="11" t="s">
        <v>972</v>
      </c>
      <c r="B119" s="11" t="s">
        <v>1347</v>
      </c>
      <c r="C119" s="12">
        <v>5</v>
      </c>
      <c r="D119" s="21">
        <v>1</v>
      </c>
      <c r="E119" s="22">
        <v>5</v>
      </c>
      <c r="F119" s="16">
        <v>1211</v>
      </c>
      <c r="G119" s="16"/>
    </row>
    <row r="120" spans="1:7" x14ac:dyDescent="0.25">
      <c r="A120" s="11" t="s">
        <v>973</v>
      </c>
      <c r="B120" s="11" t="s">
        <v>1347</v>
      </c>
      <c r="C120" s="12">
        <v>1</v>
      </c>
      <c r="D120" s="21">
        <v>592.79999999999995</v>
      </c>
      <c r="E120" s="22">
        <v>592.79999999999995</v>
      </c>
      <c r="F120" s="16">
        <v>1040</v>
      </c>
      <c r="G120" s="16"/>
    </row>
    <row r="121" spans="1:7" x14ac:dyDescent="0.25">
      <c r="A121" s="11" t="s">
        <v>974</v>
      </c>
      <c r="B121" s="11" t="s">
        <v>1347</v>
      </c>
      <c r="C121" s="12">
        <v>12</v>
      </c>
      <c r="D121" s="21">
        <v>415</v>
      </c>
      <c r="E121" s="22">
        <v>4980</v>
      </c>
      <c r="F121" s="16">
        <v>1385</v>
      </c>
      <c r="G121" s="16"/>
    </row>
    <row r="122" spans="1:7" x14ac:dyDescent="0.25">
      <c r="A122" s="11" t="s">
        <v>975</v>
      </c>
      <c r="B122" s="11" t="s">
        <v>1347</v>
      </c>
      <c r="C122" s="12">
        <v>3</v>
      </c>
      <c r="D122" s="21">
        <v>1</v>
      </c>
      <c r="E122" s="22">
        <v>3</v>
      </c>
      <c r="F122" s="16">
        <v>1037</v>
      </c>
      <c r="G122" s="16"/>
    </row>
    <row r="123" spans="1:7" x14ac:dyDescent="0.25">
      <c r="A123" s="11" t="s">
        <v>976</v>
      </c>
      <c r="B123" s="11" t="s">
        <v>1347</v>
      </c>
      <c r="C123" s="12">
        <v>4</v>
      </c>
      <c r="D123" s="21">
        <v>408.17</v>
      </c>
      <c r="E123" s="22">
        <v>1632.66</v>
      </c>
      <c r="F123" s="16"/>
      <c r="G123" s="16"/>
    </row>
    <row r="124" spans="1:7" x14ac:dyDescent="0.25">
      <c r="A124" s="11" t="s">
        <v>977</v>
      </c>
      <c r="B124" s="11" t="s">
        <v>1347</v>
      </c>
      <c r="C124" s="12">
        <v>2</v>
      </c>
      <c r="D124" s="21">
        <v>521.91999999999996</v>
      </c>
      <c r="E124" s="22">
        <v>1043.8399999999999</v>
      </c>
      <c r="F124" s="16"/>
      <c r="G124" s="16"/>
    </row>
    <row r="125" spans="1:7" x14ac:dyDescent="0.25">
      <c r="A125" s="11" t="s">
        <v>978</v>
      </c>
      <c r="B125" s="11" t="s">
        <v>1347</v>
      </c>
      <c r="C125" s="12">
        <v>5</v>
      </c>
      <c r="D125" s="21">
        <v>492.33</v>
      </c>
      <c r="E125" s="22">
        <v>2461.65</v>
      </c>
      <c r="F125" s="16">
        <v>1040</v>
      </c>
      <c r="G125" s="16"/>
    </row>
    <row r="126" spans="1:7" x14ac:dyDescent="0.25">
      <c r="A126" s="11" t="s">
        <v>979</v>
      </c>
      <c r="B126" s="11" t="s">
        <v>1347</v>
      </c>
      <c r="C126" s="23">
        <v>1</v>
      </c>
      <c r="D126" s="21">
        <v>1483.73</v>
      </c>
      <c r="E126" s="22">
        <v>1483.73</v>
      </c>
      <c r="F126" s="16">
        <f>2*1040</f>
        <v>2080</v>
      </c>
      <c r="G126" s="16"/>
    </row>
    <row r="127" spans="1:7" x14ac:dyDescent="0.25">
      <c r="A127" s="11" t="s">
        <v>980</v>
      </c>
      <c r="B127" s="11" t="s">
        <v>1347</v>
      </c>
      <c r="C127" s="25">
        <v>10</v>
      </c>
      <c r="D127" s="21">
        <v>600</v>
      </c>
      <c r="E127" s="22">
        <v>6000</v>
      </c>
      <c r="F127" s="16">
        <f>3*1040</f>
        <v>3120</v>
      </c>
      <c r="G127" s="16"/>
    </row>
    <row r="128" spans="1:7" x14ac:dyDescent="0.25">
      <c r="A128" s="11" t="s">
        <v>981</v>
      </c>
      <c r="B128" s="11" t="s">
        <v>1347</v>
      </c>
      <c r="C128" s="12">
        <v>1</v>
      </c>
      <c r="D128" s="21">
        <v>500</v>
      </c>
      <c r="E128" s="22">
        <v>500</v>
      </c>
      <c r="F128" s="16">
        <v>1951</v>
      </c>
      <c r="G128" s="16"/>
    </row>
    <row r="129" spans="1:7" x14ac:dyDescent="0.25">
      <c r="A129" s="11" t="s">
        <v>982</v>
      </c>
      <c r="B129" s="11" t="s">
        <v>1347</v>
      </c>
      <c r="C129" s="12">
        <v>3</v>
      </c>
      <c r="D129" s="21">
        <v>200</v>
      </c>
      <c r="E129" s="22">
        <v>600</v>
      </c>
      <c r="F129" s="16">
        <v>1951</v>
      </c>
      <c r="G129" s="16"/>
    </row>
    <row r="130" spans="1:7" x14ac:dyDescent="0.25">
      <c r="A130" s="11" t="s">
        <v>983</v>
      </c>
      <c r="B130" s="11" t="s">
        <v>1347</v>
      </c>
      <c r="C130" s="12">
        <v>1</v>
      </c>
      <c r="D130" s="21">
        <v>350</v>
      </c>
      <c r="E130" s="22">
        <v>350</v>
      </c>
      <c r="F130" s="16">
        <f>1.35*1781</f>
        <v>2404.3500000000004</v>
      </c>
      <c r="G130" s="16"/>
    </row>
    <row r="131" spans="1:7" x14ac:dyDescent="0.25">
      <c r="A131" s="11" t="s">
        <v>984</v>
      </c>
      <c r="B131" s="11" t="s">
        <v>1347</v>
      </c>
      <c r="C131" s="12">
        <v>3</v>
      </c>
      <c r="D131" s="21">
        <v>1</v>
      </c>
      <c r="E131" s="22">
        <v>3</v>
      </c>
      <c r="F131" s="16"/>
      <c r="G131" s="16"/>
    </row>
    <row r="132" spans="1:7" x14ac:dyDescent="0.25">
      <c r="A132" s="11" t="s">
        <v>985</v>
      </c>
      <c r="B132" s="11" t="s">
        <v>1347</v>
      </c>
      <c r="C132" s="12">
        <v>1</v>
      </c>
      <c r="D132" s="21">
        <v>1</v>
      </c>
      <c r="E132" s="22">
        <v>1</v>
      </c>
      <c r="F132" s="16"/>
      <c r="G132" s="16"/>
    </row>
    <row r="133" spans="1:7" x14ac:dyDescent="0.25">
      <c r="A133" s="11" t="s">
        <v>986</v>
      </c>
      <c r="B133" s="11" t="s">
        <v>1347</v>
      </c>
      <c r="C133" s="12">
        <v>3</v>
      </c>
      <c r="D133" s="21">
        <v>798.36</v>
      </c>
      <c r="E133" s="22">
        <v>2395.0700000000002</v>
      </c>
      <c r="F133" s="16">
        <v>1564</v>
      </c>
      <c r="G133" s="16"/>
    </row>
    <row r="134" spans="1:7" x14ac:dyDescent="0.25">
      <c r="A134" s="11" t="s">
        <v>987</v>
      </c>
      <c r="B134" s="11" t="s">
        <v>1347</v>
      </c>
      <c r="C134" s="12">
        <v>1</v>
      </c>
      <c r="D134" s="21">
        <v>562</v>
      </c>
      <c r="E134" s="22">
        <v>562</v>
      </c>
      <c r="F134" s="16">
        <v>2244</v>
      </c>
      <c r="G134" s="16"/>
    </row>
    <row r="135" spans="1:7" x14ac:dyDescent="0.25">
      <c r="A135" s="11" t="s">
        <v>988</v>
      </c>
      <c r="B135" s="11" t="s">
        <v>1347</v>
      </c>
      <c r="C135" s="12">
        <v>1</v>
      </c>
      <c r="D135" s="21">
        <v>755.1</v>
      </c>
      <c r="E135" s="22">
        <v>755.1</v>
      </c>
      <c r="F135" s="16">
        <v>2253</v>
      </c>
      <c r="G135" s="16"/>
    </row>
    <row r="136" spans="1:7" x14ac:dyDescent="0.25">
      <c r="A136" s="11" t="s">
        <v>989</v>
      </c>
      <c r="B136" s="11" t="s">
        <v>1347</v>
      </c>
      <c r="C136" s="12">
        <v>2</v>
      </c>
      <c r="D136" s="21">
        <v>600</v>
      </c>
      <c r="E136" s="22">
        <v>1200</v>
      </c>
      <c r="F136" s="16">
        <v>2253</v>
      </c>
      <c r="G136" s="16"/>
    </row>
    <row r="137" spans="1:7" x14ac:dyDescent="0.25">
      <c r="A137" s="11" t="s">
        <v>990</v>
      </c>
      <c r="B137" s="11" t="s">
        <v>1347</v>
      </c>
      <c r="C137" s="12">
        <v>24</v>
      </c>
      <c r="D137" s="21">
        <v>400</v>
      </c>
      <c r="E137" s="22">
        <v>9600</v>
      </c>
      <c r="F137" s="16">
        <v>2253</v>
      </c>
      <c r="G137" s="16"/>
    </row>
    <row r="138" spans="1:7" x14ac:dyDescent="0.25">
      <c r="A138" s="11" t="s">
        <v>991</v>
      </c>
      <c r="B138" s="11" t="s">
        <v>1347</v>
      </c>
      <c r="C138" s="12">
        <v>1</v>
      </c>
      <c r="D138" s="21">
        <v>801</v>
      </c>
      <c r="E138" s="22">
        <v>801</v>
      </c>
      <c r="F138" s="16">
        <v>2244</v>
      </c>
      <c r="G138" s="16"/>
    </row>
    <row r="139" spans="1:7" x14ac:dyDescent="0.25">
      <c r="A139" s="11" t="s">
        <v>992</v>
      </c>
      <c r="B139" s="11" t="s">
        <v>1347</v>
      </c>
      <c r="C139" s="23">
        <v>1</v>
      </c>
      <c r="D139" s="21">
        <v>1687.99</v>
      </c>
      <c r="E139" s="22">
        <v>1687.99</v>
      </c>
      <c r="F139" s="16">
        <f>2244*2</f>
        <v>4488</v>
      </c>
      <c r="G139" s="16"/>
    </row>
    <row r="140" spans="1:7" x14ac:dyDescent="0.25">
      <c r="A140" s="11" t="s">
        <v>993</v>
      </c>
      <c r="B140" s="11" t="s">
        <v>1347</v>
      </c>
      <c r="C140" s="12">
        <v>3</v>
      </c>
      <c r="D140" s="21">
        <v>1</v>
      </c>
      <c r="E140" s="22">
        <v>3</v>
      </c>
      <c r="F140" s="16">
        <v>1995</v>
      </c>
      <c r="G140" s="16"/>
    </row>
    <row r="141" spans="1:7" x14ac:dyDescent="0.25">
      <c r="A141" s="11" t="s">
        <v>994</v>
      </c>
      <c r="B141" s="11" t="s">
        <v>1347</v>
      </c>
      <c r="C141" s="12">
        <v>1</v>
      </c>
      <c r="D141" s="21">
        <v>1399.35</v>
      </c>
      <c r="E141" s="22">
        <v>1399.35</v>
      </c>
      <c r="F141" s="16">
        <v>2455</v>
      </c>
      <c r="G141" s="16"/>
    </row>
    <row r="142" spans="1:7" x14ac:dyDescent="0.25">
      <c r="A142" s="11" t="s">
        <v>995</v>
      </c>
      <c r="B142" s="11" t="s">
        <v>1347</v>
      </c>
      <c r="C142" s="12">
        <v>2</v>
      </c>
      <c r="D142" s="21">
        <v>1052.33</v>
      </c>
      <c r="E142" s="22">
        <v>2104.66</v>
      </c>
      <c r="F142" s="16">
        <v>2137</v>
      </c>
      <c r="G142" s="16"/>
    </row>
    <row r="143" spans="1:7" x14ac:dyDescent="0.25">
      <c r="A143" s="11" t="s">
        <v>996</v>
      </c>
      <c r="B143" s="11" t="s">
        <v>1347</v>
      </c>
      <c r="C143" s="12">
        <v>2</v>
      </c>
      <c r="D143" s="21">
        <v>1</v>
      </c>
      <c r="E143" s="22">
        <v>2</v>
      </c>
      <c r="F143" s="16">
        <v>2137</v>
      </c>
      <c r="G143" s="16"/>
    </row>
    <row r="144" spans="1:7" x14ac:dyDescent="0.25">
      <c r="A144" s="11" t="s">
        <v>997</v>
      </c>
      <c r="B144" s="11" t="s">
        <v>1347</v>
      </c>
      <c r="C144" s="25">
        <v>5</v>
      </c>
      <c r="D144" s="21">
        <v>1</v>
      </c>
      <c r="E144" s="22">
        <v>5</v>
      </c>
      <c r="F144" s="16">
        <f>2137*3</f>
        <v>6411</v>
      </c>
      <c r="G144" s="16"/>
    </row>
    <row r="145" spans="1:7" x14ac:dyDescent="0.25">
      <c r="A145" s="11" t="s">
        <v>998</v>
      </c>
      <c r="B145" s="11" t="s">
        <v>1347</v>
      </c>
      <c r="C145" s="12">
        <v>2</v>
      </c>
      <c r="D145" s="21">
        <v>1</v>
      </c>
      <c r="E145" s="22">
        <v>2</v>
      </c>
      <c r="F145" s="16">
        <v>2137</v>
      </c>
      <c r="G145" s="16"/>
    </row>
    <row r="146" spans="1:7" x14ac:dyDescent="0.25">
      <c r="A146" s="11" t="s">
        <v>999</v>
      </c>
      <c r="B146" s="11" t="s">
        <v>1347</v>
      </c>
      <c r="C146" s="12">
        <v>6</v>
      </c>
      <c r="D146" s="21">
        <v>780</v>
      </c>
      <c r="E146" s="22">
        <v>4680</v>
      </c>
      <c r="F146" s="16">
        <v>2845</v>
      </c>
      <c r="G146" s="16"/>
    </row>
    <row r="147" spans="1:7" x14ac:dyDescent="0.25">
      <c r="A147" s="11" t="s">
        <v>1000</v>
      </c>
      <c r="B147" s="11" t="s">
        <v>1347</v>
      </c>
      <c r="C147" s="12">
        <v>5</v>
      </c>
      <c r="D147" s="21">
        <v>980</v>
      </c>
      <c r="E147" s="22">
        <v>4900</v>
      </c>
      <c r="F147" s="16">
        <v>2687</v>
      </c>
      <c r="G147" s="16"/>
    </row>
    <row r="148" spans="1:7" x14ac:dyDescent="0.25">
      <c r="A148" s="11" t="s">
        <v>1001</v>
      </c>
      <c r="B148" s="11" t="s">
        <v>1347</v>
      </c>
      <c r="C148" s="12">
        <v>1</v>
      </c>
      <c r="D148" s="21">
        <v>2713.2</v>
      </c>
      <c r="E148" s="22">
        <v>2713.2</v>
      </c>
      <c r="F148" s="16">
        <v>2380</v>
      </c>
      <c r="G148" s="16"/>
    </row>
    <row r="149" spans="1:7" x14ac:dyDescent="0.25">
      <c r="A149" s="11" t="s">
        <v>1002</v>
      </c>
      <c r="B149" s="11" t="s">
        <v>1347</v>
      </c>
      <c r="C149" s="12">
        <v>1</v>
      </c>
      <c r="D149" s="21">
        <v>1038</v>
      </c>
      <c r="E149" s="22">
        <v>1038</v>
      </c>
      <c r="F149" s="16">
        <v>2380</v>
      </c>
      <c r="G149" s="16"/>
    </row>
    <row r="150" spans="1:7" x14ac:dyDescent="0.25">
      <c r="A150" s="11" t="s">
        <v>1003</v>
      </c>
      <c r="B150" s="11" t="s">
        <v>1347</v>
      </c>
      <c r="C150" s="12">
        <v>1</v>
      </c>
      <c r="D150" s="21">
        <v>1175.94</v>
      </c>
      <c r="E150" s="22">
        <v>1175.94</v>
      </c>
      <c r="F150" s="16">
        <v>2380</v>
      </c>
      <c r="G150" s="16"/>
    </row>
    <row r="151" spans="1:7" x14ac:dyDescent="0.25">
      <c r="A151" s="11" t="s">
        <v>1004</v>
      </c>
      <c r="B151" s="11" t="s">
        <v>1347</v>
      </c>
      <c r="C151" s="12">
        <v>2</v>
      </c>
      <c r="D151" s="21">
        <v>275.14</v>
      </c>
      <c r="E151" s="22">
        <v>550.28</v>
      </c>
      <c r="F151" s="16">
        <v>483</v>
      </c>
      <c r="G151" s="16"/>
    </row>
    <row r="152" spans="1:7" x14ac:dyDescent="0.25">
      <c r="A152" s="11" t="s">
        <v>1005</v>
      </c>
      <c r="B152" s="11" t="s">
        <v>1347</v>
      </c>
      <c r="C152" s="12">
        <v>1</v>
      </c>
      <c r="D152" s="21">
        <v>274.16000000000003</v>
      </c>
      <c r="E152" s="22">
        <v>274.16000000000003</v>
      </c>
      <c r="F152" s="16">
        <v>483</v>
      </c>
      <c r="G152" s="16"/>
    </row>
    <row r="153" spans="1:7" x14ac:dyDescent="0.25">
      <c r="A153" s="11" t="s">
        <v>1006</v>
      </c>
      <c r="B153" s="11" t="s">
        <v>1347</v>
      </c>
      <c r="C153" s="25">
        <v>1</v>
      </c>
      <c r="D153" s="21">
        <v>824.98</v>
      </c>
      <c r="E153" s="22">
        <v>824.98</v>
      </c>
      <c r="F153" s="16">
        <f>3*483</f>
        <v>1449</v>
      </c>
      <c r="G153" s="16"/>
    </row>
    <row r="154" spans="1:7" x14ac:dyDescent="0.25">
      <c r="A154" s="11" t="s">
        <v>1007</v>
      </c>
      <c r="B154" s="11" t="s">
        <v>1347</v>
      </c>
      <c r="C154" s="12">
        <v>1</v>
      </c>
      <c r="D154" s="21">
        <v>836.95</v>
      </c>
      <c r="E154" s="22">
        <v>836.95</v>
      </c>
      <c r="F154" s="16">
        <f>3*483</f>
        <v>1449</v>
      </c>
      <c r="G154" s="16"/>
    </row>
    <row r="155" spans="1:7" x14ac:dyDescent="0.25">
      <c r="A155" s="11" t="s">
        <v>1008</v>
      </c>
      <c r="B155" s="11" t="s">
        <v>1347</v>
      </c>
      <c r="C155" s="12">
        <v>1</v>
      </c>
      <c r="D155" s="21">
        <v>351.58</v>
      </c>
      <c r="E155" s="22">
        <v>351.58</v>
      </c>
      <c r="F155" s="16">
        <v>483</v>
      </c>
      <c r="G155" s="16"/>
    </row>
    <row r="156" spans="1:7" x14ac:dyDescent="0.25">
      <c r="A156" s="11" t="s">
        <v>1009</v>
      </c>
      <c r="B156" s="11" t="s">
        <v>1347</v>
      </c>
      <c r="C156" s="12">
        <v>1</v>
      </c>
      <c r="D156" s="21">
        <v>1009.48</v>
      </c>
      <c r="E156" s="22">
        <v>1009.48</v>
      </c>
      <c r="F156" s="16">
        <v>3606</v>
      </c>
      <c r="G156" s="16"/>
    </row>
    <row r="157" spans="1:7" x14ac:dyDescent="0.25">
      <c r="A157" s="11" t="s">
        <v>1010</v>
      </c>
      <c r="B157" s="11" t="s">
        <v>1347</v>
      </c>
      <c r="C157" s="12">
        <v>1</v>
      </c>
      <c r="D157" s="21">
        <v>1615.24</v>
      </c>
      <c r="E157" s="22">
        <v>1615.24</v>
      </c>
      <c r="F157" s="16">
        <v>3606</v>
      </c>
      <c r="G157" s="16"/>
    </row>
    <row r="158" spans="1:7" x14ac:dyDescent="0.25">
      <c r="A158" s="11" t="s">
        <v>1011</v>
      </c>
      <c r="B158" s="11" t="s">
        <v>1347</v>
      </c>
      <c r="C158" s="25">
        <v>8</v>
      </c>
      <c r="D158" s="21">
        <v>3028.44</v>
      </c>
      <c r="E158" s="22">
        <v>24227.48</v>
      </c>
      <c r="F158" s="16">
        <f>3606*3</f>
        <v>10818</v>
      </c>
      <c r="G158" s="16"/>
    </row>
    <row r="159" spans="1:7" x14ac:dyDescent="0.25">
      <c r="A159" s="11" t="s">
        <v>1012</v>
      </c>
      <c r="B159" s="11" t="s">
        <v>1347</v>
      </c>
      <c r="C159" s="12">
        <v>1</v>
      </c>
      <c r="D159" s="21">
        <v>1728.46</v>
      </c>
      <c r="E159" s="22">
        <v>1728.46</v>
      </c>
      <c r="F159" s="16">
        <v>3606</v>
      </c>
      <c r="G159" s="16"/>
    </row>
    <row r="160" spans="1:7" x14ac:dyDescent="0.25">
      <c r="A160" s="11" t="s">
        <v>1013</v>
      </c>
      <c r="B160" s="11" t="s">
        <v>1347</v>
      </c>
      <c r="C160" s="12">
        <v>3</v>
      </c>
      <c r="D160" s="21">
        <v>243.36</v>
      </c>
      <c r="E160" s="22">
        <v>730.08</v>
      </c>
      <c r="F160" s="16">
        <v>483</v>
      </c>
      <c r="G160" s="16"/>
    </row>
    <row r="161" spans="1:7" x14ac:dyDescent="0.25">
      <c r="A161" s="11" t="s">
        <v>1014</v>
      </c>
      <c r="B161" s="11" t="s">
        <v>1347</v>
      </c>
      <c r="C161" s="12">
        <v>3</v>
      </c>
      <c r="D161" s="21">
        <v>278.52999999999997</v>
      </c>
      <c r="E161" s="22">
        <v>835.59</v>
      </c>
      <c r="F161" s="16">
        <v>483</v>
      </c>
      <c r="G161" s="16"/>
    </row>
    <row r="162" spans="1:7" x14ac:dyDescent="0.25">
      <c r="A162" s="11" t="s">
        <v>1015</v>
      </c>
      <c r="B162" s="11" t="s">
        <v>1347</v>
      </c>
      <c r="C162" s="12">
        <v>3</v>
      </c>
      <c r="D162" s="21">
        <v>550.62</v>
      </c>
      <c r="E162" s="22">
        <v>1651.86</v>
      </c>
      <c r="F162" s="16">
        <v>483</v>
      </c>
      <c r="G162" s="16"/>
    </row>
    <row r="163" spans="1:7" x14ac:dyDescent="0.25">
      <c r="A163" s="11" t="s">
        <v>1016</v>
      </c>
      <c r="B163" s="11" t="s">
        <v>1347</v>
      </c>
      <c r="C163" s="12">
        <v>1</v>
      </c>
      <c r="D163" s="21">
        <v>1</v>
      </c>
      <c r="E163" s="22">
        <v>1</v>
      </c>
      <c r="F163" s="16"/>
      <c r="G163" s="16"/>
    </row>
    <row r="164" spans="1:7" x14ac:dyDescent="0.25">
      <c r="A164" s="11" t="s">
        <v>1017</v>
      </c>
      <c r="B164" s="11" t="s">
        <v>1347</v>
      </c>
      <c r="C164" s="12">
        <v>1</v>
      </c>
      <c r="D164" s="21">
        <v>1830.42</v>
      </c>
      <c r="E164" s="22">
        <v>1830.42</v>
      </c>
      <c r="F164" s="16">
        <v>4031</v>
      </c>
      <c r="G164" s="16"/>
    </row>
    <row r="165" spans="1:7" x14ac:dyDescent="0.25">
      <c r="A165" s="11" t="s">
        <v>1018</v>
      </c>
      <c r="B165" s="11" t="s">
        <v>1347</v>
      </c>
      <c r="C165" s="12">
        <v>1</v>
      </c>
      <c r="D165" s="21">
        <v>1</v>
      </c>
      <c r="E165" s="22">
        <v>1</v>
      </c>
      <c r="F165" s="16">
        <f>1.35*5510</f>
        <v>7438.5000000000009</v>
      </c>
      <c r="G165" s="16"/>
    </row>
    <row r="166" spans="1:7" x14ac:dyDescent="0.25">
      <c r="A166" s="11" t="s">
        <v>1019</v>
      </c>
      <c r="B166" s="11" t="s">
        <v>1347</v>
      </c>
      <c r="C166" s="12">
        <v>1</v>
      </c>
      <c r="D166" s="21">
        <v>1</v>
      </c>
      <c r="E166" s="22">
        <v>1</v>
      </c>
      <c r="F166" s="16">
        <v>5510</v>
      </c>
      <c r="G166" s="16"/>
    </row>
    <row r="167" spans="1:7" x14ac:dyDescent="0.25">
      <c r="A167" s="11" t="s">
        <v>1020</v>
      </c>
      <c r="B167" s="11" t="s">
        <v>1347</v>
      </c>
      <c r="C167" s="12">
        <v>4</v>
      </c>
      <c r="D167" s="21">
        <v>1</v>
      </c>
      <c r="E167" s="22">
        <v>4</v>
      </c>
      <c r="F167" s="16">
        <f>5510*1.35</f>
        <v>7438.5000000000009</v>
      </c>
      <c r="G167" s="16"/>
    </row>
    <row r="168" spans="1:7" x14ac:dyDescent="0.25">
      <c r="A168" s="11" t="s">
        <v>1021</v>
      </c>
      <c r="B168" s="11" t="s">
        <v>1347</v>
      </c>
      <c r="C168" s="12">
        <v>1</v>
      </c>
      <c r="D168" s="21">
        <v>2181.61</v>
      </c>
      <c r="E168" s="22">
        <v>2181.61</v>
      </c>
      <c r="F168" s="16">
        <v>4912</v>
      </c>
      <c r="G168" s="16"/>
    </row>
    <row r="169" spans="1:7" x14ac:dyDescent="0.25">
      <c r="A169" s="11" t="s">
        <v>1022</v>
      </c>
      <c r="B169" s="11" t="s">
        <v>1347</v>
      </c>
      <c r="C169" s="12">
        <v>1</v>
      </c>
      <c r="D169" s="21">
        <v>2181.61</v>
      </c>
      <c r="E169" s="22">
        <v>2181.61</v>
      </c>
      <c r="F169" s="16">
        <v>4912</v>
      </c>
      <c r="G169" s="16"/>
    </row>
    <row r="170" spans="1:7" x14ac:dyDescent="0.25">
      <c r="A170" s="11" t="s">
        <v>1023</v>
      </c>
      <c r="B170" s="11" t="s">
        <v>1347</v>
      </c>
      <c r="C170" s="12">
        <v>3</v>
      </c>
      <c r="D170" s="21">
        <v>164.87</v>
      </c>
      <c r="E170" s="22">
        <v>494.6</v>
      </c>
      <c r="F170" s="16">
        <v>294</v>
      </c>
      <c r="G170" s="16"/>
    </row>
    <row r="171" spans="1:7" x14ac:dyDescent="0.25">
      <c r="A171" s="11" t="s">
        <v>1024</v>
      </c>
      <c r="B171" s="11" t="s">
        <v>1347</v>
      </c>
      <c r="C171" s="25">
        <v>2</v>
      </c>
      <c r="D171" s="21">
        <v>477.45</v>
      </c>
      <c r="E171" s="22">
        <v>954.89</v>
      </c>
      <c r="F171" s="16">
        <f>294*3</f>
        <v>882</v>
      </c>
      <c r="G171" s="16"/>
    </row>
    <row r="172" spans="1:7" x14ac:dyDescent="0.25">
      <c r="A172" s="11" t="s">
        <v>1025</v>
      </c>
      <c r="B172" s="11" t="s">
        <v>1347</v>
      </c>
      <c r="C172" s="12">
        <v>7</v>
      </c>
      <c r="D172" s="21">
        <v>163.93</v>
      </c>
      <c r="E172" s="22">
        <v>1147.53</v>
      </c>
      <c r="F172" s="16">
        <v>410</v>
      </c>
      <c r="G172" s="16"/>
    </row>
    <row r="173" spans="1:7" x14ac:dyDescent="0.25">
      <c r="A173" s="11" t="s">
        <v>1026</v>
      </c>
      <c r="B173" s="11" t="s">
        <v>1347</v>
      </c>
      <c r="C173" s="12">
        <v>10</v>
      </c>
      <c r="D173" s="21">
        <v>166.82</v>
      </c>
      <c r="E173" s="22">
        <v>1668.23</v>
      </c>
      <c r="F173" s="16">
        <v>294</v>
      </c>
      <c r="G173" s="16"/>
    </row>
    <row r="174" spans="1:7" x14ac:dyDescent="0.25">
      <c r="A174" s="11" t="s">
        <v>1027</v>
      </c>
      <c r="B174" s="11" t="s">
        <v>1347</v>
      </c>
      <c r="C174" s="12">
        <v>17</v>
      </c>
      <c r="D174" s="21">
        <v>195</v>
      </c>
      <c r="E174" s="22">
        <v>3315</v>
      </c>
      <c r="F174" s="16">
        <v>617</v>
      </c>
      <c r="G174" s="16"/>
    </row>
    <row r="175" spans="1:7" x14ac:dyDescent="0.25">
      <c r="A175" s="11" t="s">
        <v>1028</v>
      </c>
      <c r="B175" s="11" t="s">
        <v>1347</v>
      </c>
      <c r="C175" s="12">
        <v>1</v>
      </c>
      <c r="D175" s="21">
        <v>3491.03</v>
      </c>
      <c r="E175" s="22">
        <v>3491.03</v>
      </c>
      <c r="F175" s="16">
        <v>6835</v>
      </c>
      <c r="G175" s="16"/>
    </row>
    <row r="176" spans="1:7" x14ac:dyDescent="0.25">
      <c r="A176" s="11" t="s">
        <v>1029</v>
      </c>
      <c r="B176" s="11" t="s">
        <v>1347</v>
      </c>
      <c r="C176" s="12">
        <v>13</v>
      </c>
      <c r="D176" s="21">
        <v>352.55</v>
      </c>
      <c r="E176" s="22">
        <v>4583.13</v>
      </c>
      <c r="F176" s="16">
        <v>761</v>
      </c>
      <c r="G176" s="16"/>
    </row>
    <row r="177" spans="1:7" x14ac:dyDescent="0.25">
      <c r="A177" s="11" t="s">
        <v>1030</v>
      </c>
      <c r="B177" s="11" t="s">
        <v>1347</v>
      </c>
      <c r="C177" s="12">
        <v>2</v>
      </c>
      <c r="D177" s="21">
        <v>368.22</v>
      </c>
      <c r="E177" s="22">
        <v>736.44</v>
      </c>
      <c r="F177" s="16">
        <v>646</v>
      </c>
      <c r="G177" s="16"/>
    </row>
    <row r="178" spans="1:7" x14ac:dyDescent="0.25">
      <c r="A178" s="11" t="s">
        <v>1031</v>
      </c>
      <c r="B178" s="11" t="s">
        <v>1347</v>
      </c>
      <c r="C178" s="12">
        <v>1</v>
      </c>
      <c r="D178" s="21">
        <v>3828.3</v>
      </c>
      <c r="E178" s="22">
        <v>3828.3</v>
      </c>
      <c r="F178" s="16">
        <v>10585</v>
      </c>
      <c r="G178" s="16"/>
    </row>
    <row r="179" spans="1:7" x14ac:dyDescent="0.25">
      <c r="A179" s="11" t="s">
        <v>1032</v>
      </c>
      <c r="B179" s="11" t="s">
        <v>1347</v>
      </c>
      <c r="C179" s="12">
        <v>7</v>
      </c>
      <c r="D179" s="21">
        <v>301</v>
      </c>
      <c r="E179" s="22">
        <v>2107</v>
      </c>
      <c r="F179" s="16">
        <v>617</v>
      </c>
      <c r="G179" s="16"/>
    </row>
    <row r="180" spans="1:7" x14ac:dyDescent="0.25">
      <c r="A180" s="11" t="s">
        <v>1033</v>
      </c>
      <c r="B180" s="11" t="s">
        <v>1347</v>
      </c>
      <c r="C180" s="12">
        <v>12</v>
      </c>
      <c r="D180" s="21">
        <v>1</v>
      </c>
      <c r="E180" s="22">
        <v>12</v>
      </c>
      <c r="F180" s="16">
        <v>525</v>
      </c>
      <c r="G180" s="16"/>
    </row>
    <row r="181" spans="1:7" x14ac:dyDescent="0.25">
      <c r="A181" s="11" t="s">
        <v>1034</v>
      </c>
      <c r="B181" s="11" t="s">
        <v>1347</v>
      </c>
      <c r="C181" s="23">
        <v>2</v>
      </c>
      <c r="D181" s="21">
        <v>432.77</v>
      </c>
      <c r="E181" s="22">
        <v>865.53</v>
      </c>
      <c r="F181" s="16">
        <f>2*438</f>
        <v>876</v>
      </c>
      <c r="G181" s="16"/>
    </row>
    <row r="182" spans="1:7" x14ac:dyDescent="0.25">
      <c r="A182" s="11" t="s">
        <v>1035</v>
      </c>
      <c r="B182" s="11" t="s">
        <v>1347</v>
      </c>
      <c r="C182" s="12">
        <v>3</v>
      </c>
      <c r="D182" s="21">
        <v>281.04000000000002</v>
      </c>
      <c r="E182" s="22">
        <v>843.12</v>
      </c>
      <c r="F182" s="16">
        <f>1.2*761</f>
        <v>913.19999999999993</v>
      </c>
      <c r="G182" s="16"/>
    </row>
    <row r="183" spans="1:7" x14ac:dyDescent="0.25">
      <c r="A183" s="11" t="s">
        <v>1036</v>
      </c>
      <c r="B183" s="11" t="s">
        <v>1347</v>
      </c>
      <c r="C183" s="12">
        <v>3</v>
      </c>
      <c r="D183" s="21">
        <v>319.08</v>
      </c>
      <c r="E183" s="22">
        <v>957.24</v>
      </c>
      <c r="F183" s="16">
        <v>558</v>
      </c>
      <c r="G183" s="16"/>
    </row>
    <row r="184" spans="1:7" x14ac:dyDescent="0.25">
      <c r="A184" s="11" t="s">
        <v>1037</v>
      </c>
      <c r="B184" s="11" t="s">
        <v>1347</v>
      </c>
      <c r="C184" s="12">
        <v>4</v>
      </c>
      <c r="D184" s="21">
        <v>366.52</v>
      </c>
      <c r="E184" s="22">
        <v>1466.08</v>
      </c>
      <c r="F184" s="16">
        <v>642</v>
      </c>
      <c r="G184" s="16"/>
    </row>
    <row r="185" spans="1:7" x14ac:dyDescent="0.25">
      <c r="A185" s="11" t="s">
        <v>1038</v>
      </c>
      <c r="B185" s="11" t="s">
        <v>1347</v>
      </c>
      <c r="C185" s="12">
        <v>9</v>
      </c>
      <c r="D185" s="21">
        <v>348.45</v>
      </c>
      <c r="E185" s="22">
        <v>3136.09</v>
      </c>
      <c r="F185" s="16">
        <v>617</v>
      </c>
      <c r="G185" s="16"/>
    </row>
    <row r="186" spans="1:7" x14ac:dyDescent="0.25">
      <c r="A186" s="11" t="s">
        <v>1039</v>
      </c>
      <c r="B186" s="11" t="s">
        <v>1347</v>
      </c>
      <c r="C186" s="12">
        <v>3</v>
      </c>
      <c r="D186" s="21">
        <v>1</v>
      </c>
      <c r="E186" s="22">
        <v>3</v>
      </c>
      <c r="F186" s="16">
        <f>1.35*294</f>
        <v>396.90000000000003</v>
      </c>
      <c r="G186" s="16"/>
    </row>
    <row r="187" spans="1:7" x14ac:dyDescent="0.25">
      <c r="A187" s="11" t="s">
        <v>1040</v>
      </c>
      <c r="B187" s="11" t="s">
        <v>1347</v>
      </c>
      <c r="C187" s="12">
        <v>6</v>
      </c>
      <c r="D187" s="21">
        <v>1</v>
      </c>
      <c r="E187" s="22">
        <v>6</v>
      </c>
      <c r="F187" s="16">
        <f>294*1.35</f>
        <v>396.90000000000003</v>
      </c>
      <c r="G187" s="16"/>
    </row>
    <row r="188" spans="1:7" x14ac:dyDescent="0.25">
      <c r="A188" s="11" t="s">
        <v>1041</v>
      </c>
      <c r="B188" s="11" t="s">
        <v>1347</v>
      </c>
      <c r="C188" s="12">
        <v>1</v>
      </c>
      <c r="D188" s="21">
        <v>121.06</v>
      </c>
      <c r="E188" s="22">
        <v>121.06</v>
      </c>
      <c r="F188" s="16">
        <v>294</v>
      </c>
      <c r="G188" s="16"/>
    </row>
    <row r="189" spans="1:7" x14ac:dyDescent="0.25">
      <c r="A189" s="11" t="s">
        <v>1042</v>
      </c>
      <c r="B189" s="11" t="s">
        <v>1347</v>
      </c>
      <c r="C189" s="12">
        <v>1</v>
      </c>
      <c r="D189" s="21">
        <v>1</v>
      </c>
      <c r="E189" s="22">
        <v>1</v>
      </c>
      <c r="F189" s="16">
        <v>294</v>
      </c>
      <c r="G189" s="16"/>
    </row>
    <row r="190" spans="1:7" x14ac:dyDescent="0.25">
      <c r="A190" s="11" t="s">
        <v>1043</v>
      </c>
      <c r="B190" s="11" t="s">
        <v>1347</v>
      </c>
      <c r="C190" s="12">
        <v>1</v>
      </c>
      <c r="D190" s="21">
        <v>200.48</v>
      </c>
      <c r="E190" s="22">
        <v>200.48</v>
      </c>
      <c r="F190" s="16">
        <v>429</v>
      </c>
      <c r="G190" s="16"/>
    </row>
    <row r="191" spans="1:7" x14ac:dyDescent="0.25">
      <c r="A191" s="11" t="s">
        <v>1044</v>
      </c>
      <c r="B191" s="11" t="s">
        <v>1347</v>
      </c>
      <c r="C191" s="12">
        <v>1</v>
      </c>
      <c r="D191" s="21">
        <v>140.19999999999999</v>
      </c>
      <c r="E191" s="22">
        <v>140.19999999999999</v>
      </c>
      <c r="F191" s="16">
        <v>429</v>
      </c>
      <c r="G191" s="16"/>
    </row>
    <row r="192" spans="1:7" x14ac:dyDescent="0.25">
      <c r="A192" s="11" t="s">
        <v>1045</v>
      </c>
      <c r="B192" s="11" t="s">
        <v>1347</v>
      </c>
      <c r="C192" s="12">
        <v>4</v>
      </c>
      <c r="D192" s="21">
        <v>243.83</v>
      </c>
      <c r="E192" s="22">
        <v>975.31</v>
      </c>
      <c r="F192" s="16">
        <v>463</v>
      </c>
      <c r="G192" s="16"/>
    </row>
    <row r="193" spans="1:7" x14ac:dyDescent="0.25">
      <c r="A193" s="11" t="s">
        <v>1046</v>
      </c>
      <c r="B193" s="11" t="s">
        <v>1347</v>
      </c>
      <c r="C193" s="12">
        <v>9</v>
      </c>
      <c r="D193" s="21">
        <v>9.76</v>
      </c>
      <c r="E193" s="22">
        <v>87.84</v>
      </c>
      <c r="F193" s="16">
        <v>315</v>
      </c>
      <c r="G193" s="16"/>
    </row>
    <row r="194" spans="1:7" x14ac:dyDescent="0.25">
      <c r="A194" s="11" t="s">
        <v>1047</v>
      </c>
      <c r="B194" s="11" t="s">
        <v>1347</v>
      </c>
      <c r="C194" s="12">
        <v>27</v>
      </c>
      <c r="D194" s="21">
        <v>201.08</v>
      </c>
      <c r="E194" s="22">
        <v>5429.2</v>
      </c>
      <c r="F194" s="16">
        <v>430</v>
      </c>
      <c r="G194" s="16"/>
    </row>
    <row r="195" spans="1:7" x14ac:dyDescent="0.25">
      <c r="A195" s="11" t="s">
        <v>1048</v>
      </c>
      <c r="B195" s="11" t="s">
        <v>1347</v>
      </c>
      <c r="C195" s="12">
        <v>1</v>
      </c>
      <c r="D195" s="21">
        <v>183.65</v>
      </c>
      <c r="E195" s="22">
        <v>183.65</v>
      </c>
      <c r="F195" s="16">
        <v>429</v>
      </c>
      <c r="G195" s="16"/>
    </row>
    <row r="196" spans="1:7" x14ac:dyDescent="0.25">
      <c r="A196" s="11" t="s">
        <v>1049</v>
      </c>
      <c r="B196" s="11" t="s">
        <v>1347</v>
      </c>
      <c r="C196" s="12">
        <v>1</v>
      </c>
      <c r="D196" s="21">
        <v>214.27</v>
      </c>
      <c r="E196" s="22">
        <v>214.27</v>
      </c>
      <c r="F196" s="16">
        <f>315*1.35</f>
        <v>425.25</v>
      </c>
      <c r="G196" s="16"/>
    </row>
    <row r="197" spans="1:7" x14ac:dyDescent="0.25">
      <c r="A197" s="11" t="s">
        <v>1050</v>
      </c>
      <c r="B197" s="11" t="s">
        <v>1347</v>
      </c>
      <c r="C197" s="12">
        <v>3</v>
      </c>
      <c r="D197" s="21">
        <v>1</v>
      </c>
      <c r="E197" s="22">
        <v>3</v>
      </c>
      <c r="F197" s="16">
        <v>422</v>
      </c>
      <c r="G197" s="16"/>
    </row>
    <row r="198" spans="1:7" x14ac:dyDescent="0.25">
      <c r="A198" s="11" t="s">
        <v>1051</v>
      </c>
      <c r="B198" s="11" t="s">
        <v>1347</v>
      </c>
      <c r="C198" s="12">
        <v>3</v>
      </c>
      <c r="D198" s="21">
        <v>637.58000000000004</v>
      </c>
      <c r="E198" s="22">
        <v>1912.75</v>
      </c>
      <c r="F198" s="16">
        <v>422</v>
      </c>
      <c r="G198" s="16"/>
    </row>
    <row r="199" spans="1:7" x14ac:dyDescent="0.25">
      <c r="A199" s="11" t="s">
        <v>1052</v>
      </c>
      <c r="B199" s="11" t="s">
        <v>1347</v>
      </c>
      <c r="C199" s="12">
        <v>23</v>
      </c>
      <c r="D199" s="21">
        <v>303.26</v>
      </c>
      <c r="E199" s="22">
        <v>6974.89</v>
      </c>
      <c r="F199" s="16">
        <v>606</v>
      </c>
      <c r="G199" s="16"/>
    </row>
    <row r="200" spans="1:7" x14ac:dyDescent="0.25">
      <c r="A200" s="11" t="s">
        <v>1053</v>
      </c>
      <c r="B200" s="11" t="s">
        <v>1347</v>
      </c>
      <c r="C200" s="12">
        <v>12</v>
      </c>
      <c r="D200" s="21">
        <v>225.34</v>
      </c>
      <c r="E200" s="22">
        <v>2704.04</v>
      </c>
      <c r="F200" s="16">
        <v>497</v>
      </c>
      <c r="G200" s="16"/>
    </row>
    <row r="201" spans="1:7" x14ac:dyDescent="0.25">
      <c r="A201" s="11" t="s">
        <v>1054</v>
      </c>
      <c r="B201" s="11" t="s">
        <v>1347</v>
      </c>
      <c r="C201" s="12">
        <v>2</v>
      </c>
      <c r="D201" s="21">
        <v>1</v>
      </c>
      <c r="E201" s="22">
        <v>2</v>
      </c>
      <c r="F201" s="16">
        <f>606*1.2</f>
        <v>727.19999999999993</v>
      </c>
      <c r="G201" s="16"/>
    </row>
    <row r="202" spans="1:7" x14ac:dyDescent="0.25">
      <c r="A202" s="11" t="s">
        <v>1055</v>
      </c>
      <c r="B202" s="11" t="s">
        <v>1347</v>
      </c>
      <c r="C202" s="12">
        <v>1</v>
      </c>
      <c r="D202" s="21">
        <v>1261.3399999999999</v>
      </c>
      <c r="E202" s="22">
        <v>1261.3399999999999</v>
      </c>
      <c r="F202" s="16">
        <v>497</v>
      </c>
      <c r="G202" s="16"/>
    </row>
    <row r="203" spans="1:7" x14ac:dyDescent="0.25">
      <c r="A203" s="11" t="s">
        <v>1056</v>
      </c>
      <c r="B203" s="11" t="s">
        <v>1347</v>
      </c>
      <c r="C203" s="12">
        <v>39</v>
      </c>
      <c r="D203" s="21">
        <v>22.17</v>
      </c>
      <c r="E203" s="22">
        <v>864.63</v>
      </c>
      <c r="F203" s="16"/>
      <c r="G203" s="16"/>
    </row>
    <row r="204" spans="1:7" x14ac:dyDescent="0.25">
      <c r="A204" s="11" t="s">
        <v>1057</v>
      </c>
      <c r="B204" s="11" t="s">
        <v>1347</v>
      </c>
      <c r="C204" s="12">
        <v>32</v>
      </c>
      <c r="D204" s="21">
        <v>1</v>
      </c>
      <c r="E204" s="22">
        <v>32</v>
      </c>
      <c r="F204" s="16"/>
      <c r="G204" s="16"/>
    </row>
    <row r="205" spans="1:7" x14ac:dyDescent="0.25">
      <c r="A205" s="11" t="s">
        <v>1058</v>
      </c>
      <c r="B205" s="11" t="s">
        <v>1347</v>
      </c>
      <c r="C205" s="12">
        <v>4</v>
      </c>
      <c r="D205" s="21">
        <v>384.31</v>
      </c>
      <c r="E205" s="22">
        <v>1537.25</v>
      </c>
      <c r="F205" s="16">
        <v>673</v>
      </c>
      <c r="G205" s="16"/>
    </row>
    <row r="206" spans="1:7" x14ac:dyDescent="0.25">
      <c r="A206" s="11" t="s">
        <v>1059</v>
      </c>
      <c r="B206" s="11" t="s">
        <v>1347</v>
      </c>
      <c r="C206" s="12">
        <v>3</v>
      </c>
      <c r="D206" s="21">
        <v>280.52999999999997</v>
      </c>
      <c r="E206" s="22">
        <v>841.59</v>
      </c>
      <c r="F206" s="16">
        <v>491</v>
      </c>
      <c r="G206" s="16"/>
    </row>
    <row r="207" spans="1:7" x14ac:dyDescent="0.25">
      <c r="A207" s="11" t="s">
        <v>1060</v>
      </c>
      <c r="B207" s="11" t="s">
        <v>1347</v>
      </c>
      <c r="C207" s="12">
        <v>4</v>
      </c>
      <c r="D207" s="21">
        <v>1292.8900000000001</v>
      </c>
      <c r="E207" s="22">
        <v>5171.5600000000004</v>
      </c>
      <c r="F207" s="16">
        <v>649</v>
      </c>
      <c r="G207" s="16"/>
    </row>
    <row r="208" spans="1:7" x14ac:dyDescent="0.25">
      <c r="A208" s="11" t="s">
        <v>1061</v>
      </c>
      <c r="B208" s="11" t="s">
        <v>1347</v>
      </c>
      <c r="C208" s="12">
        <v>1</v>
      </c>
      <c r="D208" s="21">
        <v>310.36</v>
      </c>
      <c r="E208" s="22">
        <v>310.36</v>
      </c>
      <c r="F208" s="16">
        <v>746</v>
      </c>
      <c r="G208" s="16"/>
    </row>
    <row r="209" spans="1:7" x14ac:dyDescent="0.25">
      <c r="A209" s="11" t="s">
        <v>1062</v>
      </c>
      <c r="B209" s="11" t="s">
        <v>1347</v>
      </c>
      <c r="C209" s="12">
        <v>2</v>
      </c>
      <c r="D209" s="21">
        <v>410.64</v>
      </c>
      <c r="E209" s="22">
        <v>821.28</v>
      </c>
      <c r="F209" s="16">
        <v>354</v>
      </c>
      <c r="G209" s="16"/>
    </row>
    <row r="210" spans="1:7" x14ac:dyDescent="0.25">
      <c r="A210" s="11" t="s">
        <v>1063</v>
      </c>
      <c r="B210" s="11" t="s">
        <v>1347</v>
      </c>
      <c r="C210" s="12">
        <v>1</v>
      </c>
      <c r="D210" s="21">
        <v>1</v>
      </c>
      <c r="E210" s="22">
        <v>1</v>
      </c>
      <c r="F210" s="16">
        <v>422</v>
      </c>
      <c r="G210" s="16"/>
    </row>
    <row r="211" spans="1:7" x14ac:dyDescent="0.25">
      <c r="A211" s="11" t="s">
        <v>1064</v>
      </c>
      <c r="B211" s="11" t="s">
        <v>1347</v>
      </c>
      <c r="C211" s="12">
        <v>6</v>
      </c>
      <c r="D211" s="21">
        <v>139.41</v>
      </c>
      <c r="E211" s="22">
        <v>836.47</v>
      </c>
      <c r="F211" s="16">
        <v>315</v>
      </c>
      <c r="G211" s="16"/>
    </row>
    <row r="212" spans="1:7" x14ac:dyDescent="0.25">
      <c r="A212" s="11" t="s">
        <v>1065</v>
      </c>
      <c r="B212" s="11" t="s">
        <v>1347</v>
      </c>
      <c r="C212" s="12">
        <v>26</v>
      </c>
      <c r="D212" s="21">
        <v>153.33000000000001</v>
      </c>
      <c r="E212" s="22">
        <v>3986.67</v>
      </c>
      <c r="F212" s="16">
        <v>430</v>
      </c>
      <c r="G212" s="16"/>
    </row>
    <row r="213" spans="1:7" x14ac:dyDescent="0.25">
      <c r="A213" s="11" t="s">
        <v>1066</v>
      </c>
      <c r="B213" s="11" t="s">
        <v>1347</v>
      </c>
      <c r="C213" s="12">
        <v>15</v>
      </c>
      <c r="D213" s="21">
        <v>1</v>
      </c>
      <c r="E213" s="22">
        <v>15</v>
      </c>
      <c r="F213" s="16">
        <v>430</v>
      </c>
      <c r="G213" s="16"/>
    </row>
    <row r="214" spans="1:7" x14ac:dyDescent="0.25">
      <c r="A214" s="11" t="s">
        <v>1067</v>
      </c>
      <c r="B214" s="11" t="s">
        <v>1347</v>
      </c>
      <c r="C214" s="12">
        <v>1</v>
      </c>
      <c r="D214" s="21">
        <v>228.38</v>
      </c>
      <c r="E214" s="22">
        <v>228.38</v>
      </c>
      <c r="F214" s="16">
        <v>315</v>
      </c>
      <c r="G214" s="16"/>
    </row>
    <row r="215" spans="1:7" x14ac:dyDescent="0.25">
      <c r="A215" s="11" t="s">
        <v>1068</v>
      </c>
      <c r="B215" s="11" t="s">
        <v>1347</v>
      </c>
      <c r="C215" s="12">
        <v>4</v>
      </c>
      <c r="D215" s="21">
        <v>382.05</v>
      </c>
      <c r="E215" s="22">
        <v>1528.19</v>
      </c>
      <c r="F215" s="16">
        <v>422</v>
      </c>
      <c r="G215" s="16"/>
    </row>
    <row r="216" spans="1:7" x14ac:dyDescent="0.25">
      <c r="A216" s="11" t="s">
        <v>1069</v>
      </c>
      <c r="B216" s="11" t="s">
        <v>1347</v>
      </c>
      <c r="C216" s="12">
        <v>2</v>
      </c>
      <c r="D216" s="21">
        <v>1</v>
      </c>
      <c r="E216" s="22">
        <v>2</v>
      </c>
      <c r="F216" s="16"/>
      <c r="G216" s="16"/>
    </row>
    <row r="217" spans="1:7" x14ac:dyDescent="0.25">
      <c r="A217" s="11" t="s">
        <v>1070</v>
      </c>
      <c r="B217" s="11" t="s">
        <v>1347</v>
      </c>
      <c r="C217" s="25">
        <v>1</v>
      </c>
      <c r="D217" s="21">
        <v>687.42</v>
      </c>
      <c r="E217" s="22">
        <v>687.42</v>
      </c>
      <c r="F217" s="16">
        <f>3*402</f>
        <v>1206</v>
      </c>
      <c r="G217" s="16"/>
    </row>
    <row r="218" spans="1:7" x14ac:dyDescent="0.25">
      <c r="A218" s="11" t="s">
        <v>1071</v>
      </c>
      <c r="B218" s="11" t="s">
        <v>1347</v>
      </c>
      <c r="C218" s="12">
        <v>3</v>
      </c>
      <c r="D218" s="21">
        <v>302</v>
      </c>
      <c r="E218" s="22">
        <v>906</v>
      </c>
      <c r="F218" s="16">
        <v>649</v>
      </c>
      <c r="G218" s="16"/>
    </row>
    <row r="219" spans="1:7" x14ac:dyDescent="0.25">
      <c r="A219" s="11" t="s">
        <v>1072</v>
      </c>
      <c r="B219" s="11" t="s">
        <v>1347</v>
      </c>
      <c r="C219" s="12">
        <v>2</v>
      </c>
      <c r="D219" s="21">
        <v>1</v>
      </c>
      <c r="E219" s="22">
        <v>2</v>
      </c>
      <c r="F219" s="16">
        <v>445</v>
      </c>
      <c r="G219" s="16"/>
    </row>
    <row r="220" spans="1:7" x14ac:dyDescent="0.25">
      <c r="A220" s="11" t="s">
        <v>1073</v>
      </c>
      <c r="B220" s="11" t="s">
        <v>1347</v>
      </c>
      <c r="C220" s="12">
        <v>3</v>
      </c>
      <c r="D220" s="21">
        <v>264.39999999999998</v>
      </c>
      <c r="E220" s="22">
        <v>793.2</v>
      </c>
      <c r="F220" s="16">
        <v>537</v>
      </c>
      <c r="G220" s="16"/>
    </row>
    <row r="221" spans="1:7" x14ac:dyDescent="0.25">
      <c r="A221" s="11" t="s">
        <v>1074</v>
      </c>
      <c r="B221" s="11" t="s">
        <v>1347</v>
      </c>
      <c r="C221" s="12">
        <v>8</v>
      </c>
      <c r="D221" s="21">
        <v>428.4</v>
      </c>
      <c r="E221" s="22">
        <v>3427.2</v>
      </c>
      <c r="F221" s="16">
        <v>592</v>
      </c>
      <c r="G221" s="16"/>
    </row>
    <row r="222" spans="1:7" x14ac:dyDescent="0.25">
      <c r="A222" s="11" t="s">
        <v>1075</v>
      </c>
      <c r="B222" s="11" t="s">
        <v>1347</v>
      </c>
      <c r="C222" s="12">
        <v>4</v>
      </c>
      <c r="D222" s="21">
        <v>1</v>
      </c>
      <c r="E222" s="22">
        <v>4</v>
      </c>
      <c r="F222" s="16">
        <v>379</v>
      </c>
      <c r="G222" s="16"/>
    </row>
    <row r="223" spans="1:7" x14ac:dyDescent="0.25">
      <c r="A223" s="11" t="s">
        <v>1076</v>
      </c>
      <c r="B223" s="11" t="s">
        <v>1347</v>
      </c>
      <c r="C223" s="12">
        <v>2</v>
      </c>
      <c r="D223" s="21">
        <v>291.83999999999997</v>
      </c>
      <c r="E223" s="22">
        <v>583.67999999999995</v>
      </c>
      <c r="F223" s="16">
        <f>379*1.25</f>
        <v>473.75</v>
      </c>
      <c r="G223" s="16"/>
    </row>
    <row r="224" spans="1:7" x14ac:dyDescent="0.25">
      <c r="A224" s="11" t="s">
        <v>1077</v>
      </c>
      <c r="B224" s="11" t="s">
        <v>1347</v>
      </c>
      <c r="C224" s="12">
        <v>4</v>
      </c>
      <c r="D224" s="21">
        <v>375.63</v>
      </c>
      <c r="E224" s="22">
        <v>1502.52</v>
      </c>
      <c r="F224" s="16">
        <v>659</v>
      </c>
      <c r="G224" s="16"/>
    </row>
    <row r="225" spans="1:7" x14ac:dyDescent="0.25">
      <c r="A225" s="11" t="s">
        <v>1078</v>
      </c>
      <c r="B225" s="11" t="s">
        <v>1347</v>
      </c>
      <c r="C225" s="12">
        <v>4</v>
      </c>
      <c r="D225" s="21">
        <v>307.8</v>
      </c>
      <c r="E225" s="22">
        <v>1231.2</v>
      </c>
      <c r="F225" s="16">
        <v>540</v>
      </c>
      <c r="G225" s="16"/>
    </row>
    <row r="226" spans="1:7" x14ac:dyDescent="0.25">
      <c r="A226" s="11" t="s">
        <v>1079</v>
      </c>
      <c r="B226" s="11" t="s">
        <v>1347</v>
      </c>
      <c r="C226" s="12">
        <v>5</v>
      </c>
      <c r="D226" s="21">
        <v>446.37</v>
      </c>
      <c r="E226" s="22">
        <v>2231.83</v>
      </c>
      <c r="F226" s="16">
        <v>837</v>
      </c>
      <c r="G226" s="16"/>
    </row>
    <row r="227" spans="1:7" x14ac:dyDescent="0.25">
      <c r="A227" s="11" t="s">
        <v>1080</v>
      </c>
      <c r="B227" s="11" t="s">
        <v>1347</v>
      </c>
      <c r="C227" s="25">
        <v>1</v>
      </c>
      <c r="D227" s="21">
        <v>793.17</v>
      </c>
      <c r="E227" s="22">
        <v>793.17</v>
      </c>
      <c r="F227" s="16">
        <f>3*1.35*379</f>
        <v>1534.9500000000003</v>
      </c>
      <c r="G227" s="16"/>
    </row>
    <row r="228" spans="1:7" x14ac:dyDescent="0.25">
      <c r="A228" s="11" t="s">
        <v>1081</v>
      </c>
      <c r="B228" s="11" t="s">
        <v>1347</v>
      </c>
      <c r="C228" s="12">
        <v>40</v>
      </c>
      <c r="D228" s="21">
        <v>1</v>
      </c>
      <c r="E228" s="22">
        <v>40</v>
      </c>
      <c r="F228" s="16">
        <v>451</v>
      </c>
      <c r="G228" s="16"/>
    </row>
    <row r="229" spans="1:7" x14ac:dyDescent="0.25">
      <c r="A229" s="11" t="s">
        <v>1082</v>
      </c>
      <c r="B229" s="11" t="s">
        <v>1347</v>
      </c>
      <c r="C229" s="12">
        <v>3</v>
      </c>
      <c r="D229" s="21">
        <v>199.58</v>
      </c>
      <c r="E229" s="22">
        <v>598.74</v>
      </c>
      <c r="F229" s="16">
        <v>486</v>
      </c>
      <c r="G229" s="16"/>
    </row>
    <row r="230" spans="1:7" x14ac:dyDescent="0.25">
      <c r="A230" s="11" t="s">
        <v>1083</v>
      </c>
      <c r="B230" s="11" t="s">
        <v>1347</v>
      </c>
      <c r="C230" s="12">
        <v>6</v>
      </c>
      <c r="D230" s="21">
        <v>428.4</v>
      </c>
      <c r="E230" s="22">
        <v>2570.4</v>
      </c>
      <c r="F230" s="16">
        <v>728</v>
      </c>
      <c r="G230" s="16"/>
    </row>
    <row r="231" spans="1:7" x14ac:dyDescent="0.25">
      <c r="A231" s="11" t="s">
        <v>1084</v>
      </c>
      <c r="B231" s="11" t="s">
        <v>1347</v>
      </c>
      <c r="C231" s="25">
        <v>3</v>
      </c>
      <c r="D231" s="21">
        <v>603.74</v>
      </c>
      <c r="E231" s="22">
        <v>1811.21</v>
      </c>
      <c r="F231" s="16">
        <f>3*414</f>
        <v>1242</v>
      </c>
      <c r="G231" s="16"/>
    </row>
    <row r="232" spans="1:7" x14ac:dyDescent="0.25">
      <c r="A232" s="11" t="s">
        <v>1085</v>
      </c>
      <c r="B232" s="11" t="s">
        <v>1347</v>
      </c>
      <c r="C232" s="12">
        <v>1</v>
      </c>
      <c r="D232" s="21">
        <v>489.28</v>
      </c>
      <c r="E232" s="22">
        <v>489.28</v>
      </c>
      <c r="F232" s="16">
        <f>3*346</f>
        <v>1038</v>
      </c>
      <c r="G232" s="16"/>
    </row>
    <row r="233" spans="1:7" x14ac:dyDescent="0.25">
      <c r="A233" s="11" t="s">
        <v>1086</v>
      </c>
      <c r="B233" s="11" t="s">
        <v>1347</v>
      </c>
      <c r="C233" s="12">
        <v>3</v>
      </c>
      <c r="D233" s="21">
        <v>1</v>
      </c>
      <c r="E233" s="22">
        <v>3</v>
      </c>
      <c r="F233" s="16">
        <v>424</v>
      </c>
      <c r="G233" s="16"/>
    </row>
    <row r="234" spans="1:7" x14ac:dyDescent="0.25">
      <c r="A234" s="11" t="s">
        <v>1087</v>
      </c>
      <c r="B234" s="11" t="s">
        <v>1347</v>
      </c>
      <c r="C234" s="12">
        <v>3</v>
      </c>
      <c r="D234" s="21">
        <v>60.84</v>
      </c>
      <c r="E234" s="22">
        <v>182.52</v>
      </c>
      <c r="F234" s="16">
        <v>346</v>
      </c>
      <c r="G234" s="16"/>
    </row>
    <row r="235" spans="1:7" x14ac:dyDescent="0.25">
      <c r="A235" s="11" t="s">
        <v>1088</v>
      </c>
      <c r="B235" s="11" t="s">
        <v>1347</v>
      </c>
      <c r="C235" s="12">
        <v>3</v>
      </c>
      <c r="D235" s="21">
        <v>1</v>
      </c>
      <c r="E235" s="22">
        <v>3</v>
      </c>
      <c r="F235" s="16">
        <v>346</v>
      </c>
      <c r="G235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opLeftCell="A117" workbookViewId="0">
      <selection activeCell="D154" sqref="D154"/>
    </sheetView>
  </sheetViews>
  <sheetFormatPr defaultRowHeight="15" x14ac:dyDescent="0.25"/>
  <cols>
    <col min="1" max="1" width="38.85546875" bestFit="1" customWidth="1"/>
    <col min="2" max="2" width="16" bestFit="1" customWidth="1"/>
    <col min="3" max="3" width="12.28515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1121</v>
      </c>
      <c r="B1" s="58"/>
      <c r="C1" s="58"/>
      <c r="D1" s="58"/>
      <c r="E1" s="58"/>
    </row>
    <row r="2" spans="1:5" x14ac:dyDescent="0.25">
      <c r="A2" s="9" t="s">
        <v>2160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1122</v>
      </c>
      <c r="B3" s="11" t="s">
        <v>1348</v>
      </c>
      <c r="C3" s="12">
        <v>7</v>
      </c>
      <c r="D3" s="16">
        <v>804</v>
      </c>
      <c r="E3" s="16">
        <f>D3*0.2</f>
        <v>160.80000000000001</v>
      </c>
    </row>
    <row r="4" spans="1:5" x14ac:dyDescent="0.25">
      <c r="A4" s="11" t="s">
        <v>1123</v>
      </c>
      <c r="B4" s="11" t="s">
        <v>1348</v>
      </c>
      <c r="C4" s="12">
        <v>1</v>
      </c>
      <c r="D4" s="16">
        <v>804</v>
      </c>
      <c r="E4" s="16">
        <f t="shared" ref="E4:E67" si="0">D4*0.2</f>
        <v>160.80000000000001</v>
      </c>
    </row>
    <row r="5" spans="1:5" x14ac:dyDescent="0.25">
      <c r="A5" s="11" t="s">
        <v>1124</v>
      </c>
      <c r="B5" s="11" t="s">
        <v>1348</v>
      </c>
      <c r="C5" s="12">
        <v>198</v>
      </c>
      <c r="D5" s="16">
        <v>1022</v>
      </c>
      <c r="E5" s="16">
        <f t="shared" si="0"/>
        <v>204.4</v>
      </c>
    </row>
    <row r="6" spans="1:5" x14ac:dyDescent="0.25">
      <c r="A6" s="11" t="s">
        <v>1125</v>
      </c>
      <c r="B6" s="11" t="s">
        <v>1348</v>
      </c>
      <c r="C6" s="12">
        <v>16</v>
      </c>
      <c r="D6" s="16">
        <v>1022</v>
      </c>
      <c r="E6" s="16">
        <f t="shared" si="0"/>
        <v>204.4</v>
      </c>
    </row>
    <row r="7" spans="1:5" x14ac:dyDescent="0.25">
      <c r="A7" s="11" t="s">
        <v>1958</v>
      </c>
      <c r="B7" s="11" t="s">
        <v>1262</v>
      </c>
      <c r="C7" s="12">
        <v>1</v>
      </c>
      <c r="D7" s="16">
        <v>1022</v>
      </c>
      <c r="E7" s="16">
        <f t="shared" si="0"/>
        <v>204.4</v>
      </c>
    </row>
    <row r="8" spans="1:5" x14ac:dyDescent="0.25">
      <c r="A8" s="11" t="s">
        <v>1126</v>
      </c>
      <c r="B8" s="11" t="s">
        <v>1348</v>
      </c>
      <c r="C8" s="12">
        <v>23</v>
      </c>
      <c r="D8" s="16">
        <v>1056</v>
      </c>
      <c r="E8" s="16">
        <f t="shared" si="0"/>
        <v>211.20000000000002</v>
      </c>
    </row>
    <row r="9" spans="1:5" x14ac:dyDescent="0.25">
      <c r="A9" s="11" t="s">
        <v>1940</v>
      </c>
      <c r="B9" s="11" t="s">
        <v>1348</v>
      </c>
      <c r="C9" s="12">
        <v>8</v>
      </c>
      <c r="D9" s="16">
        <v>1056</v>
      </c>
      <c r="E9" s="16">
        <f t="shared" si="0"/>
        <v>211.20000000000002</v>
      </c>
    </row>
    <row r="10" spans="1:5" x14ac:dyDescent="0.25">
      <c r="A10" s="11" t="s">
        <v>1127</v>
      </c>
      <c r="B10" s="11" t="s">
        <v>1348</v>
      </c>
      <c r="C10" s="12">
        <v>1</v>
      </c>
      <c r="D10" s="16">
        <v>1067</v>
      </c>
      <c r="E10" s="16">
        <f t="shared" si="0"/>
        <v>213.4</v>
      </c>
    </row>
    <row r="11" spans="1:5" x14ac:dyDescent="0.25">
      <c r="A11" s="11" t="s">
        <v>1128</v>
      </c>
      <c r="B11" s="11" t="s">
        <v>1348</v>
      </c>
      <c r="C11" s="12">
        <v>8</v>
      </c>
      <c r="D11" s="16">
        <v>1067</v>
      </c>
      <c r="E11" s="16">
        <f t="shared" si="0"/>
        <v>213.4</v>
      </c>
    </row>
    <row r="12" spans="1:5" x14ac:dyDescent="0.25">
      <c r="A12" s="11" t="s">
        <v>1955</v>
      </c>
      <c r="B12" s="11" t="s">
        <v>1503</v>
      </c>
      <c r="C12" s="12">
        <v>4</v>
      </c>
      <c r="D12" s="16">
        <v>1483</v>
      </c>
      <c r="E12" s="16">
        <f>D12*0.15</f>
        <v>222.45</v>
      </c>
    </row>
    <row r="13" spans="1:5" x14ac:dyDescent="0.25">
      <c r="A13" s="11" t="s">
        <v>1956</v>
      </c>
      <c r="B13" s="11" t="s">
        <v>1503</v>
      </c>
      <c r="C13" s="12">
        <v>1</v>
      </c>
      <c r="D13" s="16">
        <v>1658</v>
      </c>
      <c r="E13" s="16">
        <f>D13*0.15</f>
        <v>248.7</v>
      </c>
    </row>
    <row r="14" spans="1:5" x14ac:dyDescent="0.25">
      <c r="A14" s="11" t="s">
        <v>1129</v>
      </c>
      <c r="B14" s="11" t="s">
        <v>1348</v>
      </c>
      <c r="C14" s="12">
        <v>16</v>
      </c>
      <c r="D14" s="16">
        <v>1658</v>
      </c>
      <c r="E14" s="16">
        <f t="shared" si="0"/>
        <v>331.6</v>
      </c>
    </row>
    <row r="15" spans="1:5" x14ac:dyDescent="0.25">
      <c r="A15" s="11" t="s">
        <v>1130</v>
      </c>
      <c r="B15" s="11" t="s">
        <v>1348</v>
      </c>
      <c r="C15" s="12">
        <v>1</v>
      </c>
      <c r="D15" s="16">
        <v>1781</v>
      </c>
      <c r="E15" s="16">
        <f t="shared" si="0"/>
        <v>356.20000000000005</v>
      </c>
    </row>
    <row r="16" spans="1:5" x14ac:dyDescent="0.25">
      <c r="A16" s="11" t="s">
        <v>1131</v>
      </c>
      <c r="B16" s="11" t="s">
        <v>1348</v>
      </c>
      <c r="C16" s="12">
        <v>1</v>
      </c>
      <c r="D16" s="16">
        <v>1877</v>
      </c>
      <c r="E16" s="16">
        <f t="shared" si="0"/>
        <v>375.40000000000003</v>
      </c>
    </row>
    <row r="17" spans="1:5" x14ac:dyDescent="0.25">
      <c r="A17" s="11" t="s">
        <v>1952</v>
      </c>
      <c r="B17" s="11" t="s">
        <v>1348</v>
      </c>
      <c r="C17" s="12">
        <v>1</v>
      </c>
      <c r="D17" s="16">
        <v>1877</v>
      </c>
      <c r="E17" s="16">
        <f t="shared" si="0"/>
        <v>375.40000000000003</v>
      </c>
    </row>
    <row r="18" spans="1:5" x14ac:dyDescent="0.25">
      <c r="A18" s="11" t="s">
        <v>1952</v>
      </c>
      <c r="B18" s="11" t="s">
        <v>1262</v>
      </c>
      <c r="C18" s="12">
        <v>4</v>
      </c>
      <c r="D18" s="16">
        <v>1877</v>
      </c>
      <c r="E18" s="16">
        <f>D18*0.15</f>
        <v>281.55</v>
      </c>
    </row>
    <row r="19" spans="1:5" x14ac:dyDescent="0.25">
      <c r="A19" s="11" t="s">
        <v>1132</v>
      </c>
      <c r="B19" s="11" t="s">
        <v>1348</v>
      </c>
      <c r="C19" s="12">
        <v>1</v>
      </c>
      <c r="D19" s="16">
        <v>1933</v>
      </c>
      <c r="E19" s="16">
        <f t="shared" si="0"/>
        <v>386.6</v>
      </c>
    </row>
    <row r="20" spans="1:5" x14ac:dyDescent="0.25">
      <c r="A20" s="11" t="s">
        <v>1950</v>
      </c>
      <c r="B20" s="11" t="s">
        <v>1348</v>
      </c>
      <c r="C20" s="12">
        <v>1</v>
      </c>
      <c r="D20" s="16">
        <v>1933</v>
      </c>
      <c r="E20" s="16">
        <f t="shared" si="0"/>
        <v>386.6</v>
      </c>
    </row>
    <row r="21" spans="1:5" x14ac:dyDescent="0.25">
      <c r="A21" s="11" t="s">
        <v>1951</v>
      </c>
      <c r="B21" s="11" t="s">
        <v>1348</v>
      </c>
      <c r="C21" s="12">
        <v>1</v>
      </c>
      <c r="D21" s="16">
        <v>2087</v>
      </c>
      <c r="E21" s="16">
        <f t="shared" si="0"/>
        <v>417.40000000000003</v>
      </c>
    </row>
    <row r="22" spans="1:5" x14ac:dyDescent="0.25">
      <c r="A22" s="11" t="s">
        <v>1133</v>
      </c>
      <c r="B22" s="11" t="s">
        <v>1348</v>
      </c>
      <c r="C22" s="12">
        <v>4</v>
      </c>
      <c r="D22" s="16">
        <v>2166</v>
      </c>
      <c r="E22" s="16">
        <f t="shared" si="0"/>
        <v>433.20000000000005</v>
      </c>
    </row>
    <row r="23" spans="1:5" x14ac:dyDescent="0.25">
      <c r="A23" s="11" t="s">
        <v>1949</v>
      </c>
      <c r="B23" s="11" t="s">
        <v>1348</v>
      </c>
      <c r="C23" s="12">
        <v>1</v>
      </c>
      <c r="D23" s="16">
        <v>2310</v>
      </c>
      <c r="E23" s="16">
        <f t="shared" si="0"/>
        <v>462</v>
      </c>
    </row>
    <row r="24" spans="1:5" x14ac:dyDescent="0.25">
      <c r="A24" s="11" t="s">
        <v>1134</v>
      </c>
      <c r="B24" s="11" t="s">
        <v>1348</v>
      </c>
      <c r="C24" s="12">
        <v>1</v>
      </c>
      <c r="D24" s="16">
        <v>2823</v>
      </c>
      <c r="E24" s="16">
        <f t="shared" si="0"/>
        <v>564.6</v>
      </c>
    </row>
    <row r="25" spans="1:5" x14ac:dyDescent="0.25">
      <c r="A25" s="11" t="s">
        <v>1948</v>
      </c>
      <c r="B25" s="11" t="s">
        <v>1348</v>
      </c>
      <c r="C25" s="12">
        <v>1</v>
      </c>
      <c r="D25" s="16">
        <v>2823</v>
      </c>
      <c r="E25" s="16">
        <f t="shared" si="0"/>
        <v>564.6</v>
      </c>
    </row>
    <row r="26" spans="1:5" x14ac:dyDescent="0.25">
      <c r="A26" s="11" t="s">
        <v>1135</v>
      </c>
      <c r="B26" s="11" t="s">
        <v>1348</v>
      </c>
      <c r="C26" s="12">
        <v>1</v>
      </c>
      <c r="D26" s="16">
        <v>3823</v>
      </c>
      <c r="E26" s="16">
        <f t="shared" si="0"/>
        <v>764.6</v>
      </c>
    </row>
    <row r="27" spans="1:5" x14ac:dyDescent="0.25">
      <c r="A27" s="11" t="s">
        <v>1136</v>
      </c>
      <c r="B27" s="11" t="s">
        <v>1348</v>
      </c>
      <c r="C27" s="12">
        <v>28</v>
      </c>
      <c r="D27" s="16">
        <v>4035</v>
      </c>
      <c r="E27" s="16">
        <f t="shared" si="0"/>
        <v>807</v>
      </c>
    </row>
    <row r="28" spans="1:5" x14ac:dyDescent="0.25">
      <c r="A28" s="11" t="s">
        <v>1938</v>
      </c>
      <c r="B28" s="11" t="s">
        <v>1348</v>
      </c>
      <c r="C28" s="12">
        <v>1</v>
      </c>
      <c r="D28" s="16">
        <v>4773</v>
      </c>
      <c r="E28" s="16">
        <f t="shared" si="0"/>
        <v>954.6</v>
      </c>
    </row>
    <row r="29" spans="1:5" x14ac:dyDescent="0.25">
      <c r="A29" s="11" t="s">
        <v>1942</v>
      </c>
      <c r="B29" s="11" t="s">
        <v>1348</v>
      </c>
      <c r="C29" s="12">
        <v>1</v>
      </c>
      <c r="D29" s="16">
        <v>5421</v>
      </c>
      <c r="E29" s="16">
        <f t="shared" si="0"/>
        <v>1084.2</v>
      </c>
    </row>
    <row r="30" spans="1:5" x14ac:dyDescent="0.25">
      <c r="A30" s="11" t="s">
        <v>1137</v>
      </c>
      <c r="B30" s="11" t="s">
        <v>1348</v>
      </c>
      <c r="C30" s="12">
        <v>4</v>
      </c>
      <c r="D30" s="16">
        <v>5421</v>
      </c>
      <c r="E30" s="16">
        <f t="shared" si="0"/>
        <v>1084.2</v>
      </c>
    </row>
    <row r="31" spans="1:5" x14ac:dyDescent="0.25">
      <c r="A31" s="11" t="s">
        <v>1138</v>
      </c>
      <c r="B31" s="11" t="s">
        <v>1348</v>
      </c>
      <c r="C31" s="12">
        <v>12</v>
      </c>
      <c r="D31" s="16">
        <v>6123</v>
      </c>
      <c r="E31" s="16">
        <f t="shared" si="0"/>
        <v>1224.6000000000001</v>
      </c>
    </row>
    <row r="32" spans="1:5" x14ac:dyDescent="0.25">
      <c r="A32" s="11" t="s">
        <v>1945</v>
      </c>
      <c r="B32" s="11" t="s">
        <v>1348</v>
      </c>
      <c r="C32" s="12">
        <v>1</v>
      </c>
      <c r="D32" s="16">
        <v>6224</v>
      </c>
      <c r="E32" s="16">
        <f t="shared" si="0"/>
        <v>1244.8000000000002</v>
      </c>
    </row>
    <row r="33" spans="1:5" x14ac:dyDescent="0.25">
      <c r="A33" s="11" t="s">
        <v>1139</v>
      </c>
      <c r="B33" s="11" t="s">
        <v>1348</v>
      </c>
      <c r="C33" s="12">
        <v>1</v>
      </c>
      <c r="D33" s="16">
        <v>6224</v>
      </c>
      <c r="E33" s="16">
        <f t="shared" si="0"/>
        <v>1244.8000000000002</v>
      </c>
    </row>
    <row r="34" spans="1:5" x14ac:dyDescent="0.25">
      <c r="A34" s="11" t="s">
        <v>1140</v>
      </c>
      <c r="B34" s="11" t="s">
        <v>1348</v>
      </c>
      <c r="C34" s="12">
        <v>1</v>
      </c>
      <c r="D34" s="16">
        <v>6247</v>
      </c>
      <c r="E34" s="16">
        <f t="shared" si="0"/>
        <v>1249.4000000000001</v>
      </c>
    </row>
    <row r="35" spans="1:5" x14ac:dyDescent="0.25">
      <c r="A35" s="11" t="s">
        <v>1143</v>
      </c>
      <c r="B35" s="11" t="s">
        <v>1348</v>
      </c>
      <c r="C35" s="12">
        <v>152</v>
      </c>
      <c r="D35" s="16">
        <v>336</v>
      </c>
      <c r="E35" s="16">
        <f t="shared" si="0"/>
        <v>67.2</v>
      </c>
    </row>
    <row r="36" spans="1:5" x14ac:dyDescent="0.25">
      <c r="A36" s="11" t="s">
        <v>1954</v>
      </c>
      <c r="B36" s="11" t="s">
        <v>1348</v>
      </c>
      <c r="C36" s="12">
        <v>28</v>
      </c>
      <c r="D36" s="16">
        <v>336</v>
      </c>
      <c r="E36" s="16">
        <f t="shared" si="0"/>
        <v>67.2</v>
      </c>
    </row>
    <row r="37" spans="1:5" x14ac:dyDescent="0.25">
      <c r="A37" s="11" t="s">
        <v>1149</v>
      </c>
      <c r="B37" s="11" t="s">
        <v>1348</v>
      </c>
      <c r="C37" s="12">
        <v>3</v>
      </c>
      <c r="D37" s="16">
        <v>336</v>
      </c>
      <c r="E37" s="16">
        <f t="shared" si="0"/>
        <v>67.2</v>
      </c>
    </row>
    <row r="38" spans="1:5" x14ac:dyDescent="0.25">
      <c r="A38" s="11" t="s">
        <v>1144</v>
      </c>
      <c r="B38" s="11" t="s">
        <v>1348</v>
      </c>
      <c r="C38" s="12">
        <v>5</v>
      </c>
      <c r="D38" s="16">
        <v>10785</v>
      </c>
      <c r="E38" s="16">
        <f t="shared" si="0"/>
        <v>2157</v>
      </c>
    </row>
    <row r="39" spans="1:5" x14ac:dyDescent="0.25">
      <c r="A39" s="11" t="s">
        <v>1145</v>
      </c>
      <c r="B39" s="11" t="s">
        <v>1348</v>
      </c>
      <c r="C39" s="12">
        <v>2</v>
      </c>
      <c r="D39" s="16">
        <v>10785</v>
      </c>
      <c r="E39" s="16">
        <f t="shared" si="0"/>
        <v>2157</v>
      </c>
    </row>
    <row r="40" spans="1:5" x14ac:dyDescent="0.25">
      <c r="A40" s="11" t="s">
        <v>1141</v>
      </c>
      <c r="B40" s="11" t="s">
        <v>1348</v>
      </c>
      <c r="C40" s="12">
        <v>1</v>
      </c>
      <c r="D40" s="16">
        <v>7252</v>
      </c>
      <c r="E40" s="16">
        <f t="shared" si="0"/>
        <v>1450.4</v>
      </c>
    </row>
    <row r="41" spans="1:5" x14ac:dyDescent="0.25">
      <c r="A41" s="11" t="s">
        <v>1142</v>
      </c>
      <c r="B41" s="11" t="s">
        <v>1348</v>
      </c>
      <c r="C41" s="12">
        <v>9</v>
      </c>
      <c r="D41" s="16">
        <v>8560</v>
      </c>
      <c r="E41" s="16">
        <f t="shared" si="0"/>
        <v>1712</v>
      </c>
    </row>
    <row r="42" spans="1:5" x14ac:dyDescent="0.25">
      <c r="A42" s="11" t="s">
        <v>1146</v>
      </c>
      <c r="B42" s="11" t="s">
        <v>1348</v>
      </c>
      <c r="C42" s="12">
        <v>5</v>
      </c>
      <c r="D42" s="16">
        <v>11846</v>
      </c>
      <c r="E42" s="16">
        <f t="shared" si="0"/>
        <v>2369.2000000000003</v>
      </c>
    </row>
    <row r="43" spans="1:5" x14ac:dyDescent="0.25">
      <c r="A43" s="11" t="s">
        <v>1147</v>
      </c>
      <c r="B43" s="11" t="s">
        <v>1348</v>
      </c>
      <c r="C43" s="12">
        <v>4</v>
      </c>
      <c r="D43" s="16">
        <v>12266</v>
      </c>
      <c r="E43" s="16">
        <f t="shared" si="0"/>
        <v>2453.2000000000003</v>
      </c>
    </row>
    <row r="44" spans="1:5" x14ac:dyDescent="0.25">
      <c r="A44" s="11" t="s">
        <v>1148</v>
      </c>
      <c r="B44" s="11" t="s">
        <v>1348</v>
      </c>
      <c r="C44" s="12">
        <v>2</v>
      </c>
      <c r="D44" s="16">
        <v>12570</v>
      </c>
      <c r="E44" s="16">
        <f t="shared" si="0"/>
        <v>2514</v>
      </c>
    </row>
    <row r="45" spans="1:5" x14ac:dyDescent="0.25">
      <c r="A45" s="11" t="s">
        <v>1150</v>
      </c>
      <c r="B45" s="11" t="s">
        <v>1348</v>
      </c>
      <c r="C45" s="12">
        <v>2</v>
      </c>
      <c r="D45" s="16">
        <v>14848</v>
      </c>
      <c r="E45" s="16">
        <f t="shared" si="0"/>
        <v>2969.6000000000004</v>
      </c>
    </row>
    <row r="46" spans="1:5" x14ac:dyDescent="0.25">
      <c r="A46" s="11" t="s">
        <v>1151</v>
      </c>
      <c r="B46" s="11" t="s">
        <v>1348</v>
      </c>
      <c r="C46" s="12">
        <v>1</v>
      </c>
      <c r="D46" s="16">
        <v>14848</v>
      </c>
      <c r="E46" s="16">
        <f t="shared" si="0"/>
        <v>2969.6000000000004</v>
      </c>
    </row>
    <row r="47" spans="1:5" x14ac:dyDescent="0.25">
      <c r="A47" s="11" t="s">
        <v>1939</v>
      </c>
      <c r="B47" s="11" t="s">
        <v>1348</v>
      </c>
      <c r="C47" s="12">
        <v>5</v>
      </c>
      <c r="D47" s="16">
        <v>430</v>
      </c>
      <c r="E47" s="16">
        <f t="shared" si="0"/>
        <v>86</v>
      </c>
    </row>
    <row r="48" spans="1:5" x14ac:dyDescent="0.25">
      <c r="A48" s="11" t="s">
        <v>1152</v>
      </c>
      <c r="B48" s="11" t="s">
        <v>1348</v>
      </c>
      <c r="C48" s="12">
        <v>160</v>
      </c>
      <c r="D48" s="16">
        <v>430</v>
      </c>
      <c r="E48" s="16">
        <f t="shared" si="0"/>
        <v>86</v>
      </c>
    </row>
    <row r="49" spans="1:5" x14ac:dyDescent="0.25">
      <c r="A49" s="11" t="s">
        <v>1154</v>
      </c>
      <c r="B49" s="11" t="s">
        <v>1348</v>
      </c>
      <c r="C49" s="12">
        <v>2</v>
      </c>
      <c r="D49" s="16">
        <v>441</v>
      </c>
      <c r="E49" s="16">
        <f t="shared" si="0"/>
        <v>88.2</v>
      </c>
    </row>
    <row r="50" spans="1:5" x14ac:dyDescent="0.25">
      <c r="A50" s="11" t="s">
        <v>1155</v>
      </c>
      <c r="B50" s="11" t="s">
        <v>1348</v>
      </c>
      <c r="C50" s="12">
        <v>194</v>
      </c>
      <c r="D50" s="16">
        <v>441</v>
      </c>
      <c r="E50" s="16">
        <f t="shared" si="0"/>
        <v>88.2</v>
      </c>
    </row>
    <row r="51" spans="1:5" x14ac:dyDescent="0.25">
      <c r="A51" s="11" t="s">
        <v>1156</v>
      </c>
      <c r="B51" s="11" t="s">
        <v>1348</v>
      </c>
      <c r="C51" s="12">
        <v>9</v>
      </c>
      <c r="D51" s="16">
        <v>441</v>
      </c>
      <c r="E51" s="16">
        <f t="shared" si="0"/>
        <v>88.2</v>
      </c>
    </row>
    <row r="52" spans="1:5" x14ac:dyDescent="0.25">
      <c r="A52" s="11" t="s">
        <v>1153</v>
      </c>
      <c r="B52" s="11" t="s">
        <v>1348</v>
      </c>
      <c r="C52" s="12">
        <v>1</v>
      </c>
      <c r="D52" s="16">
        <v>20684</v>
      </c>
      <c r="E52" s="16">
        <f t="shared" si="0"/>
        <v>4136.8</v>
      </c>
    </row>
    <row r="53" spans="1:5" x14ac:dyDescent="0.25">
      <c r="A53" s="11" t="s">
        <v>1953</v>
      </c>
      <c r="B53" s="11" t="s">
        <v>1348</v>
      </c>
      <c r="C53" s="12">
        <v>5</v>
      </c>
      <c r="D53" s="16">
        <v>430</v>
      </c>
      <c r="E53" s="16">
        <f t="shared" si="0"/>
        <v>86</v>
      </c>
    </row>
    <row r="54" spans="1:5" x14ac:dyDescent="0.25">
      <c r="A54" s="11" t="s">
        <v>1941</v>
      </c>
      <c r="B54" s="11" t="s">
        <v>1348</v>
      </c>
      <c r="C54" s="12">
        <v>3</v>
      </c>
      <c r="D54" s="16">
        <v>441</v>
      </c>
      <c r="E54" s="16">
        <f t="shared" si="0"/>
        <v>88.2</v>
      </c>
    </row>
    <row r="55" spans="1:5" x14ac:dyDescent="0.25">
      <c r="A55" s="11" t="s">
        <v>1157</v>
      </c>
      <c r="B55" s="11" t="s">
        <v>1348</v>
      </c>
      <c r="C55" s="12">
        <v>1</v>
      </c>
      <c r="D55" s="16">
        <v>45831</v>
      </c>
      <c r="E55" s="16">
        <f t="shared" si="0"/>
        <v>9166.2000000000007</v>
      </c>
    </row>
    <row r="56" spans="1:5" x14ac:dyDescent="0.25">
      <c r="A56" s="11" t="s">
        <v>1158</v>
      </c>
      <c r="B56" s="11" t="s">
        <v>1348</v>
      </c>
      <c r="C56" s="12">
        <v>3</v>
      </c>
      <c r="D56" s="16">
        <v>430</v>
      </c>
      <c r="E56" s="16">
        <f t="shared" si="0"/>
        <v>86</v>
      </c>
    </row>
    <row r="57" spans="1:5" x14ac:dyDescent="0.25">
      <c r="A57" s="11" t="s">
        <v>1160</v>
      </c>
      <c r="B57" s="11" t="s">
        <v>1348</v>
      </c>
      <c r="C57" s="12">
        <v>30</v>
      </c>
      <c r="D57" s="16">
        <v>490</v>
      </c>
      <c r="E57" s="16">
        <f t="shared" si="0"/>
        <v>98</v>
      </c>
    </row>
    <row r="58" spans="1:5" x14ac:dyDescent="0.25">
      <c r="A58" s="11" t="s">
        <v>1159</v>
      </c>
      <c r="B58" s="11" t="s">
        <v>1348</v>
      </c>
      <c r="C58" s="12">
        <v>18</v>
      </c>
      <c r="D58" s="16">
        <v>490</v>
      </c>
      <c r="E58" s="16">
        <f t="shared" si="0"/>
        <v>98</v>
      </c>
    </row>
    <row r="59" spans="1:5" x14ac:dyDescent="0.25">
      <c r="A59" s="11" t="s">
        <v>1162</v>
      </c>
      <c r="B59" s="11" t="s">
        <v>1348</v>
      </c>
      <c r="C59" s="12">
        <v>2</v>
      </c>
      <c r="D59" s="16">
        <v>490</v>
      </c>
      <c r="E59" s="16">
        <f t="shared" si="0"/>
        <v>98</v>
      </c>
    </row>
    <row r="60" spans="1:5" x14ac:dyDescent="0.25">
      <c r="A60" s="11" t="s">
        <v>1161</v>
      </c>
      <c r="B60" s="11" t="s">
        <v>1348</v>
      </c>
      <c r="C60" s="12">
        <v>1</v>
      </c>
      <c r="D60" s="16">
        <v>490</v>
      </c>
      <c r="E60" s="16">
        <f t="shared" si="0"/>
        <v>98</v>
      </c>
    </row>
    <row r="61" spans="1:5" x14ac:dyDescent="0.25">
      <c r="A61" s="11" t="s">
        <v>1943</v>
      </c>
      <c r="B61" s="11" t="s">
        <v>1348</v>
      </c>
      <c r="C61" s="12">
        <v>74</v>
      </c>
      <c r="D61" s="16">
        <v>502</v>
      </c>
      <c r="E61" s="16">
        <f t="shared" si="0"/>
        <v>100.4</v>
      </c>
    </row>
    <row r="62" spans="1:5" x14ac:dyDescent="0.25">
      <c r="A62" s="11" t="s">
        <v>1163</v>
      </c>
      <c r="B62" s="11" t="s">
        <v>1348</v>
      </c>
      <c r="C62" s="12">
        <v>15</v>
      </c>
      <c r="D62" s="16">
        <v>498</v>
      </c>
      <c r="E62" s="16">
        <f t="shared" si="0"/>
        <v>99.600000000000009</v>
      </c>
    </row>
    <row r="63" spans="1:5" x14ac:dyDescent="0.25">
      <c r="A63" s="11" t="s">
        <v>1163</v>
      </c>
      <c r="B63" s="11" t="s">
        <v>1957</v>
      </c>
      <c r="C63" s="12">
        <v>120</v>
      </c>
      <c r="D63" s="16">
        <v>498</v>
      </c>
      <c r="E63" s="16">
        <f>D63*0.15</f>
        <v>74.7</v>
      </c>
    </row>
    <row r="64" spans="1:5" x14ac:dyDescent="0.25">
      <c r="A64" s="11" t="s">
        <v>1165</v>
      </c>
      <c r="B64" s="11" t="s">
        <v>1348</v>
      </c>
      <c r="C64" s="12">
        <v>18</v>
      </c>
      <c r="D64" s="16">
        <v>498</v>
      </c>
      <c r="E64" s="16">
        <f t="shared" si="0"/>
        <v>99.600000000000009</v>
      </c>
    </row>
    <row r="65" spans="1:5" x14ac:dyDescent="0.25">
      <c r="A65" s="11" t="s">
        <v>1164</v>
      </c>
      <c r="B65" s="11" t="s">
        <v>1348</v>
      </c>
      <c r="C65" s="12">
        <v>2</v>
      </c>
      <c r="D65" s="16">
        <v>498</v>
      </c>
      <c r="E65" s="16">
        <f t="shared" si="0"/>
        <v>99.600000000000009</v>
      </c>
    </row>
    <row r="66" spans="1:5" x14ac:dyDescent="0.25">
      <c r="A66" s="11" t="s">
        <v>1944</v>
      </c>
      <c r="B66" s="11" t="s">
        <v>1348</v>
      </c>
      <c r="C66" s="12">
        <v>18</v>
      </c>
      <c r="D66" s="16">
        <v>498</v>
      </c>
      <c r="E66" s="16">
        <f t="shared" si="0"/>
        <v>99.600000000000009</v>
      </c>
    </row>
    <row r="67" spans="1:5" x14ac:dyDescent="0.25">
      <c r="A67" s="11" t="s">
        <v>1166</v>
      </c>
      <c r="B67" s="11" t="s">
        <v>1348</v>
      </c>
      <c r="C67" s="12">
        <v>1</v>
      </c>
      <c r="D67" s="16">
        <v>498</v>
      </c>
      <c r="E67" s="16">
        <f t="shared" si="0"/>
        <v>99.600000000000009</v>
      </c>
    </row>
    <row r="68" spans="1:5" x14ac:dyDescent="0.25">
      <c r="A68" s="11" t="s">
        <v>1946</v>
      </c>
      <c r="B68" s="11" t="s">
        <v>1348</v>
      </c>
      <c r="C68" s="12">
        <v>3</v>
      </c>
      <c r="D68" s="16">
        <v>762</v>
      </c>
      <c r="E68" s="16">
        <f t="shared" ref="E68:E70" si="1">D68*0.2</f>
        <v>152.4</v>
      </c>
    </row>
    <row r="69" spans="1:5" x14ac:dyDescent="0.25">
      <c r="A69" s="11" t="s">
        <v>1167</v>
      </c>
      <c r="B69" s="11" t="s">
        <v>1348</v>
      </c>
      <c r="C69" s="12">
        <v>3</v>
      </c>
      <c r="D69" s="16">
        <v>818</v>
      </c>
      <c r="E69" s="16">
        <f t="shared" si="1"/>
        <v>163.60000000000002</v>
      </c>
    </row>
    <row r="70" spans="1:5" x14ac:dyDescent="0.25">
      <c r="A70" s="11" t="s">
        <v>1947</v>
      </c>
      <c r="B70" s="11" t="s">
        <v>1348</v>
      </c>
      <c r="C70" s="12">
        <v>1</v>
      </c>
      <c r="D70" s="16">
        <v>818</v>
      </c>
      <c r="E70" s="16">
        <f t="shared" si="1"/>
        <v>163.60000000000002</v>
      </c>
    </row>
    <row r="72" spans="1:5" s="31" customFormat="1" ht="15.75" x14ac:dyDescent="0.25">
      <c r="A72" s="59" t="s">
        <v>1168</v>
      </c>
      <c r="B72" s="59"/>
      <c r="C72" s="59"/>
    </row>
    <row r="73" spans="1:5" x14ac:dyDescent="0.25">
      <c r="A73" s="9" t="s">
        <v>2161</v>
      </c>
      <c r="B73" s="9" t="s">
        <v>1257</v>
      </c>
      <c r="C73" s="18" t="s">
        <v>1</v>
      </c>
      <c r="D73" s="19" t="s">
        <v>1986</v>
      </c>
      <c r="E73" s="19" t="s">
        <v>1987</v>
      </c>
    </row>
    <row r="74" spans="1:5" x14ac:dyDescent="0.25">
      <c r="A74" s="11" t="s">
        <v>1996</v>
      </c>
      <c r="B74" s="11" t="s">
        <v>1348</v>
      </c>
      <c r="C74" s="12">
        <v>9</v>
      </c>
      <c r="D74" s="16">
        <v>1575</v>
      </c>
      <c r="E74" s="16">
        <f>D74*0.35</f>
        <v>551.25</v>
      </c>
    </row>
    <row r="75" spans="1:5" x14ac:dyDescent="0.25">
      <c r="A75" s="11" t="s">
        <v>1169</v>
      </c>
      <c r="B75" s="11" t="s">
        <v>1348</v>
      </c>
      <c r="C75" s="12">
        <v>4</v>
      </c>
      <c r="D75" s="16">
        <v>2913</v>
      </c>
      <c r="E75" s="16">
        <f t="shared" ref="E75:E138" si="2">D75*0.35</f>
        <v>1019.55</v>
      </c>
    </row>
    <row r="76" spans="1:5" x14ac:dyDescent="0.25">
      <c r="A76" s="11" t="s">
        <v>1170</v>
      </c>
      <c r="B76" s="11" t="s">
        <v>1348</v>
      </c>
      <c r="C76" s="12">
        <v>5</v>
      </c>
      <c r="D76" s="16"/>
      <c r="E76" s="16">
        <v>950</v>
      </c>
    </row>
    <row r="77" spans="1:5" x14ac:dyDescent="0.25">
      <c r="A77" s="11" t="s">
        <v>1171</v>
      </c>
      <c r="B77" s="11" t="s">
        <v>1348</v>
      </c>
      <c r="C77" s="12">
        <v>1</v>
      </c>
      <c r="D77" s="16">
        <v>2010</v>
      </c>
      <c r="E77" s="16">
        <f t="shared" si="2"/>
        <v>703.5</v>
      </c>
    </row>
    <row r="78" spans="1:5" x14ac:dyDescent="0.25">
      <c r="A78" s="11" t="s">
        <v>1172</v>
      </c>
      <c r="B78" s="11" t="s">
        <v>1348</v>
      </c>
      <c r="C78" s="12">
        <v>1</v>
      </c>
      <c r="D78" s="16">
        <v>2010</v>
      </c>
      <c r="E78" s="16">
        <f t="shared" si="2"/>
        <v>703.5</v>
      </c>
    </row>
    <row r="79" spans="1:5" x14ac:dyDescent="0.25">
      <c r="A79" s="11" t="s">
        <v>1173</v>
      </c>
      <c r="B79" s="11" t="s">
        <v>1348</v>
      </c>
      <c r="C79" s="12">
        <v>1</v>
      </c>
      <c r="D79" s="16">
        <v>2662</v>
      </c>
      <c r="E79" s="16">
        <f t="shared" si="2"/>
        <v>931.69999999999993</v>
      </c>
    </row>
    <row r="80" spans="1:5" x14ac:dyDescent="0.25">
      <c r="A80" s="11" t="s">
        <v>1977</v>
      </c>
      <c r="B80" s="11" t="s">
        <v>1348</v>
      </c>
      <c r="C80" s="12">
        <v>1</v>
      </c>
      <c r="D80" s="16">
        <v>4671</v>
      </c>
      <c r="E80" s="16">
        <f t="shared" si="2"/>
        <v>1634.85</v>
      </c>
    </row>
    <row r="81" spans="1:5" x14ac:dyDescent="0.25">
      <c r="A81" s="11" t="s">
        <v>1965</v>
      </c>
      <c r="B81" s="11" t="s">
        <v>1348</v>
      </c>
      <c r="C81" s="12">
        <v>1</v>
      </c>
      <c r="D81" s="16">
        <v>3819</v>
      </c>
      <c r="E81" s="16">
        <f t="shared" si="2"/>
        <v>1336.6499999999999</v>
      </c>
    </row>
    <row r="82" spans="1:5" x14ac:dyDescent="0.25">
      <c r="A82" s="11" t="s">
        <v>1174</v>
      </c>
      <c r="B82" s="11" t="s">
        <v>1348</v>
      </c>
      <c r="C82" s="12">
        <v>1</v>
      </c>
      <c r="D82" s="16">
        <v>2526</v>
      </c>
      <c r="E82" s="16">
        <f t="shared" si="2"/>
        <v>884.09999999999991</v>
      </c>
    </row>
    <row r="83" spans="1:5" x14ac:dyDescent="0.25">
      <c r="A83" s="11" t="s">
        <v>1175</v>
      </c>
      <c r="B83" s="11" t="s">
        <v>1348</v>
      </c>
      <c r="C83" s="12">
        <v>2</v>
      </c>
      <c r="D83" s="16">
        <v>6165</v>
      </c>
      <c r="E83" s="16">
        <f t="shared" si="2"/>
        <v>2157.75</v>
      </c>
    </row>
    <row r="84" spans="1:5" x14ac:dyDescent="0.25">
      <c r="A84" s="11" t="s">
        <v>1176</v>
      </c>
      <c r="B84" s="11" t="s">
        <v>1348</v>
      </c>
      <c r="C84" s="12">
        <v>4</v>
      </c>
      <c r="D84" s="16">
        <v>2662</v>
      </c>
      <c r="E84" s="16">
        <f t="shared" si="2"/>
        <v>931.69999999999993</v>
      </c>
    </row>
    <row r="85" spans="1:5" x14ac:dyDescent="0.25">
      <c r="A85" s="11" t="s">
        <v>1973</v>
      </c>
      <c r="B85" s="11" t="s">
        <v>1348</v>
      </c>
      <c r="C85" s="12">
        <v>22</v>
      </c>
      <c r="D85" s="16">
        <v>2974</v>
      </c>
      <c r="E85" s="16">
        <f t="shared" si="2"/>
        <v>1040.8999999999999</v>
      </c>
    </row>
    <row r="86" spans="1:5" x14ac:dyDescent="0.25">
      <c r="A86" s="11" t="s">
        <v>1177</v>
      </c>
      <c r="B86" s="11" t="s">
        <v>1348</v>
      </c>
      <c r="C86" s="12">
        <v>2</v>
      </c>
      <c r="D86" s="16">
        <v>3937</v>
      </c>
      <c r="E86" s="16">
        <f t="shared" si="2"/>
        <v>1377.9499999999998</v>
      </c>
    </row>
    <row r="87" spans="1:5" x14ac:dyDescent="0.25">
      <c r="A87" s="11" t="s">
        <v>1178</v>
      </c>
      <c r="B87" s="11" t="s">
        <v>1348</v>
      </c>
      <c r="C87" s="12">
        <v>2</v>
      </c>
      <c r="D87" s="16">
        <v>2662</v>
      </c>
      <c r="E87" s="16">
        <f t="shared" si="2"/>
        <v>931.69999999999993</v>
      </c>
    </row>
    <row r="88" spans="1:5" x14ac:dyDescent="0.25">
      <c r="A88" s="11" t="s">
        <v>1179</v>
      </c>
      <c r="B88" s="11" t="s">
        <v>1348</v>
      </c>
      <c r="C88" s="12">
        <v>2</v>
      </c>
      <c r="D88" s="16">
        <v>3528</v>
      </c>
      <c r="E88" s="16">
        <f t="shared" si="2"/>
        <v>1234.8</v>
      </c>
    </row>
    <row r="89" spans="1:5" x14ac:dyDescent="0.25">
      <c r="A89" s="11" t="s">
        <v>1180</v>
      </c>
      <c r="B89" s="11" t="s">
        <v>1348</v>
      </c>
      <c r="C89" s="12">
        <v>1</v>
      </c>
      <c r="D89" s="16">
        <v>2662</v>
      </c>
      <c r="E89" s="16">
        <f t="shared" si="2"/>
        <v>931.69999999999993</v>
      </c>
    </row>
    <row r="90" spans="1:5" x14ac:dyDescent="0.25">
      <c r="A90" s="11" t="s">
        <v>1181</v>
      </c>
      <c r="B90" s="11" t="s">
        <v>1348</v>
      </c>
      <c r="C90" s="12">
        <v>1</v>
      </c>
      <c r="D90" s="16">
        <v>4712</v>
      </c>
      <c r="E90" s="16">
        <f t="shared" si="2"/>
        <v>1649.1999999999998</v>
      </c>
    </row>
    <row r="91" spans="1:5" x14ac:dyDescent="0.25">
      <c r="A91" s="11" t="s">
        <v>1182</v>
      </c>
      <c r="B91" s="11" t="s">
        <v>1348</v>
      </c>
      <c r="C91" s="12">
        <v>27</v>
      </c>
      <c r="D91" s="16">
        <v>3035</v>
      </c>
      <c r="E91" s="16">
        <f t="shared" si="2"/>
        <v>1062.25</v>
      </c>
    </row>
    <row r="92" spans="1:5" x14ac:dyDescent="0.25">
      <c r="A92" s="11" t="s">
        <v>1183</v>
      </c>
      <c r="B92" s="11" t="s">
        <v>1348</v>
      </c>
      <c r="C92" s="12">
        <v>94</v>
      </c>
      <c r="D92" s="16">
        <v>3641</v>
      </c>
      <c r="E92" s="16">
        <f t="shared" si="2"/>
        <v>1274.3499999999999</v>
      </c>
    </row>
    <row r="93" spans="1:5" x14ac:dyDescent="0.25">
      <c r="A93" s="11" t="s">
        <v>1184</v>
      </c>
      <c r="B93" s="11" t="s">
        <v>1348</v>
      </c>
      <c r="C93" s="12">
        <v>40</v>
      </c>
      <c r="D93" s="16">
        <v>14827</v>
      </c>
      <c r="E93" s="16">
        <f t="shared" si="2"/>
        <v>5189.45</v>
      </c>
    </row>
    <row r="94" spans="1:5" x14ac:dyDescent="0.25">
      <c r="A94" s="11" t="s">
        <v>1978</v>
      </c>
      <c r="B94" s="11" t="s">
        <v>1348</v>
      </c>
      <c r="C94" s="12">
        <v>3</v>
      </c>
      <c r="D94" s="16">
        <v>3788</v>
      </c>
      <c r="E94" s="16">
        <f t="shared" si="2"/>
        <v>1325.8</v>
      </c>
    </row>
    <row r="95" spans="1:5" x14ac:dyDescent="0.25">
      <c r="A95" s="11" t="s">
        <v>1185</v>
      </c>
      <c r="B95" s="11" t="s">
        <v>1348</v>
      </c>
      <c r="C95" s="12">
        <v>3</v>
      </c>
      <c r="D95" s="16">
        <v>3788</v>
      </c>
      <c r="E95" s="16">
        <f t="shared" si="2"/>
        <v>1325.8</v>
      </c>
    </row>
    <row r="96" spans="1:5" x14ac:dyDescent="0.25">
      <c r="A96" s="11" t="s">
        <v>1186</v>
      </c>
      <c r="B96" s="11" t="s">
        <v>1348</v>
      </c>
      <c r="C96" s="12">
        <v>3</v>
      </c>
      <c r="D96" s="16">
        <v>6311</v>
      </c>
      <c r="E96" s="16">
        <f t="shared" si="2"/>
        <v>2208.85</v>
      </c>
    </row>
    <row r="97" spans="1:5" x14ac:dyDescent="0.25">
      <c r="A97" s="11" t="s">
        <v>1974</v>
      </c>
      <c r="B97" s="11" t="s">
        <v>1348</v>
      </c>
      <c r="C97" s="12">
        <v>10</v>
      </c>
      <c r="D97" s="16">
        <v>3788</v>
      </c>
      <c r="E97" s="16">
        <f t="shared" si="2"/>
        <v>1325.8</v>
      </c>
    </row>
    <row r="98" spans="1:5" x14ac:dyDescent="0.25">
      <c r="A98" s="11" t="s">
        <v>1187</v>
      </c>
      <c r="B98" s="11" t="s">
        <v>1348</v>
      </c>
      <c r="C98" s="12">
        <v>1</v>
      </c>
      <c r="D98" s="16">
        <v>3871</v>
      </c>
      <c r="E98" s="16">
        <f t="shared" si="2"/>
        <v>1354.85</v>
      </c>
    </row>
    <row r="99" spans="1:5" x14ac:dyDescent="0.25">
      <c r="A99" s="11" t="s">
        <v>1188</v>
      </c>
      <c r="B99" s="11" t="s">
        <v>1348</v>
      </c>
      <c r="C99" s="12">
        <v>9</v>
      </c>
      <c r="D99" s="16">
        <v>13366</v>
      </c>
      <c r="E99" s="16">
        <f t="shared" si="2"/>
        <v>4678.0999999999995</v>
      </c>
    </row>
    <row r="100" spans="1:5" x14ac:dyDescent="0.25">
      <c r="A100" s="11" t="s">
        <v>1976</v>
      </c>
      <c r="B100" s="11" t="s">
        <v>1348</v>
      </c>
      <c r="C100" s="12">
        <v>3</v>
      </c>
      <c r="D100" s="16">
        <v>4061</v>
      </c>
      <c r="E100" s="16">
        <f t="shared" si="2"/>
        <v>1421.35</v>
      </c>
    </row>
    <row r="101" spans="1:5" x14ac:dyDescent="0.25">
      <c r="A101" s="11" t="s">
        <v>1189</v>
      </c>
      <c r="B101" s="11" t="s">
        <v>1348</v>
      </c>
      <c r="C101" s="12">
        <v>1</v>
      </c>
      <c r="D101" s="16">
        <v>4133</v>
      </c>
      <c r="E101" s="16">
        <f t="shared" si="2"/>
        <v>1446.55</v>
      </c>
    </row>
    <row r="102" spans="1:5" x14ac:dyDescent="0.25">
      <c r="A102" s="11" t="s">
        <v>1190</v>
      </c>
      <c r="B102" s="11" t="s">
        <v>1348</v>
      </c>
      <c r="C102" s="12">
        <v>1</v>
      </c>
      <c r="D102" s="16">
        <v>4133</v>
      </c>
      <c r="E102" s="16">
        <f t="shared" si="2"/>
        <v>1446.55</v>
      </c>
    </row>
    <row r="103" spans="1:5" x14ac:dyDescent="0.25">
      <c r="A103" s="11" t="s">
        <v>1968</v>
      </c>
      <c r="B103" s="11" t="s">
        <v>1348</v>
      </c>
      <c r="C103" s="12">
        <v>16</v>
      </c>
      <c r="D103" s="16">
        <v>5233</v>
      </c>
      <c r="E103" s="16">
        <f t="shared" si="2"/>
        <v>1831.55</v>
      </c>
    </row>
    <row r="104" spans="1:5" x14ac:dyDescent="0.25">
      <c r="A104" s="11" t="s">
        <v>1191</v>
      </c>
      <c r="B104" s="11" t="s">
        <v>1348</v>
      </c>
      <c r="C104" s="12">
        <v>3</v>
      </c>
      <c r="D104" s="16">
        <v>4220</v>
      </c>
      <c r="E104" s="16">
        <f t="shared" si="2"/>
        <v>1477</v>
      </c>
    </row>
    <row r="105" spans="1:5" x14ac:dyDescent="0.25">
      <c r="A105" s="11" t="s">
        <v>1192</v>
      </c>
      <c r="B105" s="11" t="s">
        <v>1348</v>
      </c>
      <c r="C105" s="12">
        <v>2</v>
      </c>
      <c r="D105" s="16">
        <v>4220</v>
      </c>
      <c r="E105" s="16">
        <f t="shared" si="2"/>
        <v>1477</v>
      </c>
    </row>
    <row r="106" spans="1:5" x14ac:dyDescent="0.25">
      <c r="A106" s="11" t="s">
        <v>1193</v>
      </c>
      <c r="B106" s="11" t="s">
        <v>1348</v>
      </c>
      <c r="C106" s="12">
        <v>7</v>
      </c>
      <c r="D106" s="16">
        <v>4666</v>
      </c>
      <c r="E106" s="16">
        <f t="shared" si="2"/>
        <v>1633.1</v>
      </c>
    </row>
    <row r="107" spans="1:5" x14ac:dyDescent="0.25">
      <c r="A107" s="11" t="s">
        <v>1194</v>
      </c>
      <c r="B107" s="11" t="s">
        <v>1348</v>
      </c>
      <c r="C107" s="12">
        <v>9</v>
      </c>
      <c r="D107" s="16">
        <v>4666</v>
      </c>
      <c r="E107" s="16">
        <f t="shared" si="2"/>
        <v>1633.1</v>
      </c>
    </row>
    <row r="108" spans="1:5" x14ac:dyDescent="0.25">
      <c r="A108" s="11" t="s">
        <v>1195</v>
      </c>
      <c r="B108" s="11" t="s">
        <v>1348</v>
      </c>
      <c r="C108" s="12">
        <v>3</v>
      </c>
      <c r="D108" s="16">
        <v>4871</v>
      </c>
      <c r="E108" s="16">
        <f t="shared" si="2"/>
        <v>1704.85</v>
      </c>
    </row>
    <row r="109" spans="1:5" x14ac:dyDescent="0.25">
      <c r="A109" s="11" t="s">
        <v>1964</v>
      </c>
      <c r="B109" s="11" t="s">
        <v>1348</v>
      </c>
      <c r="C109" s="12">
        <v>16</v>
      </c>
      <c r="D109" s="16">
        <v>7623</v>
      </c>
      <c r="E109" s="16">
        <f t="shared" si="2"/>
        <v>2668.0499999999997</v>
      </c>
    </row>
    <row r="110" spans="1:5" x14ac:dyDescent="0.25">
      <c r="A110" s="11" t="s">
        <v>1196</v>
      </c>
      <c r="B110" s="11" t="s">
        <v>1348</v>
      </c>
      <c r="C110" s="12">
        <v>23</v>
      </c>
      <c r="D110" s="16">
        <v>6487</v>
      </c>
      <c r="E110" s="16">
        <f t="shared" si="2"/>
        <v>2270.4499999999998</v>
      </c>
    </row>
    <row r="111" spans="1:5" x14ac:dyDescent="0.25">
      <c r="A111" s="11" t="s">
        <v>1975</v>
      </c>
      <c r="B111" s="11" t="s">
        <v>1348</v>
      </c>
      <c r="C111" s="12">
        <v>2</v>
      </c>
      <c r="D111" s="16">
        <v>8208</v>
      </c>
      <c r="E111" s="16">
        <f t="shared" si="2"/>
        <v>2872.7999999999997</v>
      </c>
    </row>
    <row r="112" spans="1:5" x14ac:dyDescent="0.25">
      <c r="A112" s="11" t="s">
        <v>1972</v>
      </c>
      <c r="B112" s="11" t="s">
        <v>1348</v>
      </c>
      <c r="C112" s="12">
        <v>1</v>
      </c>
      <c r="D112" s="16">
        <v>18235</v>
      </c>
      <c r="E112" s="16">
        <f t="shared" si="2"/>
        <v>6382.25</v>
      </c>
    </row>
    <row r="113" spans="1:5" x14ac:dyDescent="0.25">
      <c r="A113" s="11" t="s">
        <v>1963</v>
      </c>
      <c r="B113" s="11" t="s">
        <v>1348</v>
      </c>
      <c r="C113" s="12">
        <v>1</v>
      </c>
      <c r="D113" s="16">
        <v>12511</v>
      </c>
      <c r="E113" s="16">
        <f t="shared" si="2"/>
        <v>4378.8499999999995</v>
      </c>
    </row>
    <row r="114" spans="1:5" x14ac:dyDescent="0.25">
      <c r="A114" s="11" t="s">
        <v>1197</v>
      </c>
      <c r="B114" s="11" t="s">
        <v>1348</v>
      </c>
      <c r="C114" s="12">
        <v>1</v>
      </c>
      <c r="D114" s="16">
        <v>21706</v>
      </c>
      <c r="E114" s="16">
        <f t="shared" si="2"/>
        <v>7597.0999999999995</v>
      </c>
    </row>
    <row r="115" spans="1:5" x14ac:dyDescent="0.25">
      <c r="A115" s="11" t="s">
        <v>1198</v>
      </c>
      <c r="B115" s="11" t="s">
        <v>1348</v>
      </c>
      <c r="C115" s="12">
        <v>10</v>
      </c>
      <c r="D115" s="16">
        <v>1961</v>
      </c>
      <c r="E115" s="16">
        <f t="shared" si="2"/>
        <v>686.34999999999991</v>
      </c>
    </row>
    <row r="116" spans="1:5" x14ac:dyDescent="0.25">
      <c r="A116" s="11" t="s">
        <v>1199</v>
      </c>
      <c r="B116" s="11" t="s">
        <v>1348</v>
      </c>
      <c r="C116" s="12">
        <v>2</v>
      </c>
      <c r="D116" s="16">
        <v>2524</v>
      </c>
      <c r="E116" s="16">
        <f t="shared" si="2"/>
        <v>883.4</v>
      </c>
    </row>
    <row r="117" spans="1:5" x14ac:dyDescent="0.25">
      <c r="A117" s="11" t="s">
        <v>1979</v>
      </c>
      <c r="B117" s="11" t="s">
        <v>1348</v>
      </c>
      <c r="C117" s="12">
        <v>14</v>
      </c>
      <c r="D117" s="16">
        <v>2524</v>
      </c>
      <c r="E117" s="16">
        <f t="shared" si="2"/>
        <v>883.4</v>
      </c>
    </row>
    <row r="118" spans="1:5" x14ac:dyDescent="0.25">
      <c r="A118" s="11" t="s">
        <v>1201</v>
      </c>
      <c r="B118" s="11" t="s">
        <v>1348</v>
      </c>
      <c r="C118" s="12">
        <v>125</v>
      </c>
      <c r="D118" s="16">
        <v>1506</v>
      </c>
      <c r="E118" s="16">
        <f t="shared" si="2"/>
        <v>527.1</v>
      </c>
    </row>
    <row r="119" spans="1:5" x14ac:dyDescent="0.25">
      <c r="A119" s="11" t="s">
        <v>1200</v>
      </c>
      <c r="B119" s="11" t="s">
        <v>1348</v>
      </c>
      <c r="C119" s="12">
        <v>1</v>
      </c>
      <c r="D119" s="16">
        <v>1506</v>
      </c>
      <c r="E119" s="16">
        <f t="shared" si="2"/>
        <v>527.1</v>
      </c>
    </row>
    <row r="120" spans="1:5" x14ac:dyDescent="0.25">
      <c r="A120" s="11" t="s">
        <v>1202</v>
      </c>
      <c r="B120" s="11" t="s">
        <v>1348</v>
      </c>
      <c r="C120" s="12">
        <v>2</v>
      </c>
      <c r="D120" s="16">
        <v>1544</v>
      </c>
      <c r="E120" s="16">
        <f t="shared" si="2"/>
        <v>540.4</v>
      </c>
    </row>
    <row r="121" spans="1:5" x14ac:dyDescent="0.25">
      <c r="A121" s="11" t="s">
        <v>1203</v>
      </c>
      <c r="B121" s="11" t="s">
        <v>1348</v>
      </c>
      <c r="C121" s="12">
        <v>16</v>
      </c>
      <c r="D121" s="16">
        <v>1771</v>
      </c>
      <c r="E121" s="16">
        <f t="shared" si="2"/>
        <v>619.84999999999991</v>
      </c>
    </row>
    <row r="122" spans="1:5" x14ac:dyDescent="0.25">
      <c r="A122" s="11" t="s">
        <v>1204</v>
      </c>
      <c r="B122" s="11" t="s">
        <v>1348</v>
      </c>
      <c r="C122" s="12">
        <v>10</v>
      </c>
      <c r="D122" s="16">
        <v>1544</v>
      </c>
      <c r="E122" s="16">
        <f t="shared" si="2"/>
        <v>540.4</v>
      </c>
    </row>
    <row r="123" spans="1:5" x14ac:dyDescent="0.25">
      <c r="A123" s="11" t="s">
        <v>1980</v>
      </c>
      <c r="B123" s="11" t="s">
        <v>1348</v>
      </c>
      <c r="C123" s="12">
        <v>1</v>
      </c>
      <c r="D123" s="16">
        <v>2056</v>
      </c>
      <c r="E123" s="16">
        <f t="shared" si="2"/>
        <v>719.59999999999991</v>
      </c>
    </row>
    <row r="124" spans="1:5" x14ac:dyDescent="0.25">
      <c r="A124" s="11" t="s">
        <v>1981</v>
      </c>
      <c r="B124" s="11" t="s">
        <v>1348</v>
      </c>
      <c r="C124" s="12">
        <v>1</v>
      </c>
      <c r="D124" s="16">
        <v>2988</v>
      </c>
      <c r="E124" s="16">
        <f t="shared" si="2"/>
        <v>1045.8</v>
      </c>
    </row>
    <row r="125" spans="1:5" x14ac:dyDescent="0.25">
      <c r="A125" s="11" t="s">
        <v>1205</v>
      </c>
      <c r="B125" s="11" t="s">
        <v>1348</v>
      </c>
      <c r="C125" s="12">
        <v>1</v>
      </c>
      <c r="D125" s="16">
        <v>2988</v>
      </c>
      <c r="E125" s="16">
        <f t="shared" si="2"/>
        <v>1045.8</v>
      </c>
    </row>
    <row r="126" spans="1:5" x14ac:dyDescent="0.25">
      <c r="A126" s="11" t="s">
        <v>1206</v>
      </c>
      <c r="B126" s="11" t="s">
        <v>1348</v>
      </c>
      <c r="C126" s="12">
        <v>1</v>
      </c>
      <c r="D126" s="16">
        <v>2078</v>
      </c>
      <c r="E126" s="16">
        <f t="shared" si="2"/>
        <v>727.3</v>
      </c>
    </row>
    <row r="127" spans="1:5" x14ac:dyDescent="0.25">
      <c r="A127" s="11" t="s">
        <v>1207</v>
      </c>
      <c r="B127" s="11" t="s">
        <v>1348</v>
      </c>
      <c r="C127" s="12">
        <v>3</v>
      </c>
      <c r="D127" s="16">
        <v>1783</v>
      </c>
      <c r="E127" s="16">
        <f t="shared" si="2"/>
        <v>624.04999999999995</v>
      </c>
    </row>
    <row r="128" spans="1:5" x14ac:dyDescent="0.25">
      <c r="A128" s="11" t="s">
        <v>1208</v>
      </c>
      <c r="B128" s="11" t="s">
        <v>1348</v>
      </c>
      <c r="C128" s="12">
        <v>11</v>
      </c>
      <c r="D128" s="16">
        <v>3246</v>
      </c>
      <c r="E128" s="16">
        <f t="shared" si="2"/>
        <v>1136.0999999999999</v>
      </c>
    </row>
    <row r="129" spans="1:5" x14ac:dyDescent="0.25">
      <c r="A129" s="11" t="s">
        <v>1966</v>
      </c>
      <c r="B129" s="11" t="s">
        <v>1348</v>
      </c>
      <c r="C129" s="12">
        <v>11</v>
      </c>
      <c r="D129" s="16">
        <v>2841</v>
      </c>
      <c r="E129" s="16">
        <f t="shared" si="2"/>
        <v>994.34999999999991</v>
      </c>
    </row>
    <row r="130" spans="1:5" x14ac:dyDescent="0.25">
      <c r="A130" s="11" t="s">
        <v>1982</v>
      </c>
      <c r="B130" s="11" t="s">
        <v>1348</v>
      </c>
      <c r="C130" s="12">
        <v>3</v>
      </c>
      <c r="D130" s="16">
        <v>2974</v>
      </c>
      <c r="E130" s="16">
        <f t="shared" si="2"/>
        <v>1040.8999999999999</v>
      </c>
    </row>
    <row r="131" spans="1:5" x14ac:dyDescent="0.25">
      <c r="A131" s="11" t="s">
        <v>1983</v>
      </c>
      <c r="B131" s="11" t="s">
        <v>1348</v>
      </c>
      <c r="C131" s="12">
        <v>4</v>
      </c>
      <c r="D131" s="16">
        <v>2581</v>
      </c>
      <c r="E131" s="16">
        <f t="shared" si="2"/>
        <v>903.34999999999991</v>
      </c>
    </row>
    <row r="132" spans="1:5" x14ac:dyDescent="0.25">
      <c r="A132" s="11" t="s">
        <v>1209</v>
      </c>
      <c r="B132" s="11" t="s">
        <v>1348</v>
      </c>
      <c r="C132" s="12">
        <v>1</v>
      </c>
      <c r="D132" s="16">
        <v>1716</v>
      </c>
      <c r="E132" s="16">
        <f t="shared" si="2"/>
        <v>600.59999999999991</v>
      </c>
    </row>
    <row r="133" spans="1:5" x14ac:dyDescent="0.25">
      <c r="A133" s="11" t="s">
        <v>1210</v>
      </c>
      <c r="B133" s="11" t="s">
        <v>1348</v>
      </c>
      <c r="C133" s="12">
        <v>6</v>
      </c>
      <c r="D133" s="16">
        <v>1394</v>
      </c>
      <c r="E133" s="16">
        <f t="shared" si="2"/>
        <v>487.9</v>
      </c>
    </row>
    <row r="134" spans="1:5" x14ac:dyDescent="0.25">
      <c r="A134" s="11" t="s">
        <v>1211</v>
      </c>
      <c r="B134" s="11" t="s">
        <v>1348</v>
      </c>
      <c r="C134" s="12">
        <v>1</v>
      </c>
      <c r="D134" s="16">
        <v>1394</v>
      </c>
      <c r="E134" s="16">
        <f t="shared" si="2"/>
        <v>487.9</v>
      </c>
    </row>
    <row r="135" spans="1:5" x14ac:dyDescent="0.25">
      <c r="A135" s="11" t="s">
        <v>1967</v>
      </c>
      <c r="B135" s="11" t="s">
        <v>1348</v>
      </c>
      <c r="C135" s="12">
        <v>5</v>
      </c>
      <c r="D135" s="16">
        <v>4819</v>
      </c>
      <c r="E135" s="16">
        <f t="shared" si="2"/>
        <v>1686.6499999999999</v>
      </c>
    </row>
    <row r="136" spans="1:5" x14ac:dyDescent="0.25">
      <c r="A136" s="11" t="s">
        <v>1212</v>
      </c>
      <c r="B136" s="11" t="s">
        <v>1348</v>
      </c>
      <c r="C136" s="12">
        <v>1</v>
      </c>
      <c r="D136" s="16">
        <v>4819</v>
      </c>
      <c r="E136" s="16">
        <f t="shared" si="2"/>
        <v>1686.6499999999999</v>
      </c>
    </row>
    <row r="137" spans="1:5" x14ac:dyDescent="0.25">
      <c r="A137" s="11" t="s">
        <v>1213</v>
      </c>
      <c r="B137" s="11" t="s">
        <v>1348</v>
      </c>
      <c r="C137" s="12">
        <v>7</v>
      </c>
      <c r="D137" s="16">
        <v>2232</v>
      </c>
      <c r="E137" s="16">
        <f t="shared" si="2"/>
        <v>781.19999999999993</v>
      </c>
    </row>
    <row r="138" spans="1:5" x14ac:dyDescent="0.25">
      <c r="A138" s="11" t="s">
        <v>1214</v>
      </c>
      <c r="B138" s="11" t="s">
        <v>1348</v>
      </c>
      <c r="C138" s="12">
        <v>1</v>
      </c>
      <c r="D138" s="16">
        <v>1394</v>
      </c>
      <c r="E138" s="16">
        <f t="shared" si="2"/>
        <v>487.9</v>
      </c>
    </row>
    <row r="139" spans="1:5" x14ac:dyDescent="0.25">
      <c r="A139" s="11" t="s">
        <v>1215</v>
      </c>
      <c r="B139" s="11" t="s">
        <v>1348</v>
      </c>
      <c r="C139" s="12">
        <v>1</v>
      </c>
      <c r="D139" s="16">
        <v>3128</v>
      </c>
      <c r="E139" s="16">
        <f t="shared" ref="E139:E152" si="3">D139*0.35</f>
        <v>1094.8</v>
      </c>
    </row>
    <row r="140" spans="1:5" x14ac:dyDescent="0.25">
      <c r="A140" s="11" t="s">
        <v>1216</v>
      </c>
      <c r="B140" s="11" t="s">
        <v>1348</v>
      </c>
      <c r="C140" s="12">
        <v>1</v>
      </c>
      <c r="D140" s="16">
        <v>4273</v>
      </c>
      <c r="E140" s="16">
        <f t="shared" si="3"/>
        <v>1495.55</v>
      </c>
    </row>
    <row r="141" spans="1:5" x14ac:dyDescent="0.25">
      <c r="A141" s="11" t="s">
        <v>1969</v>
      </c>
      <c r="B141" s="11" t="s">
        <v>1348</v>
      </c>
      <c r="C141" s="12">
        <v>3</v>
      </c>
      <c r="D141" s="16">
        <v>5361</v>
      </c>
      <c r="E141" s="16">
        <f t="shared" si="3"/>
        <v>1876.35</v>
      </c>
    </row>
    <row r="142" spans="1:5" x14ac:dyDescent="0.25">
      <c r="A142" s="11" t="s">
        <v>1959</v>
      </c>
      <c r="B142" s="11" t="s">
        <v>1348</v>
      </c>
      <c r="C142" s="12">
        <v>14</v>
      </c>
      <c r="D142" s="16">
        <v>3186</v>
      </c>
      <c r="E142" s="16">
        <f t="shared" si="3"/>
        <v>1115.0999999999999</v>
      </c>
    </row>
    <row r="143" spans="1:5" x14ac:dyDescent="0.25">
      <c r="A143" s="11" t="s">
        <v>1984</v>
      </c>
      <c r="B143" s="11" t="s">
        <v>1348</v>
      </c>
      <c r="C143" s="12">
        <v>1</v>
      </c>
      <c r="D143" s="16">
        <v>2101</v>
      </c>
      <c r="E143" s="16">
        <f t="shared" si="3"/>
        <v>735.34999999999991</v>
      </c>
    </row>
    <row r="144" spans="1:5" x14ac:dyDescent="0.25">
      <c r="A144" s="11" t="s">
        <v>1960</v>
      </c>
      <c r="B144" s="11" t="s">
        <v>1348</v>
      </c>
      <c r="C144" s="12">
        <v>2</v>
      </c>
      <c r="D144" s="16">
        <v>2367</v>
      </c>
      <c r="E144" s="16">
        <f t="shared" si="3"/>
        <v>828.44999999999993</v>
      </c>
    </row>
    <row r="145" spans="1:5" x14ac:dyDescent="0.25">
      <c r="A145" s="11" t="s">
        <v>1985</v>
      </c>
      <c r="B145" s="11" t="s">
        <v>1348</v>
      </c>
      <c r="C145" s="12">
        <v>4</v>
      </c>
      <c r="D145" s="16">
        <v>5361</v>
      </c>
      <c r="E145" s="16">
        <f t="shared" si="3"/>
        <v>1876.35</v>
      </c>
    </row>
    <row r="146" spans="1:5" x14ac:dyDescent="0.25">
      <c r="A146" s="11" t="s">
        <v>1961</v>
      </c>
      <c r="B146" s="11" t="s">
        <v>1348</v>
      </c>
      <c r="C146" s="12">
        <v>2</v>
      </c>
      <c r="D146" s="16">
        <v>3437</v>
      </c>
      <c r="E146" s="16">
        <f t="shared" si="3"/>
        <v>1202.9499999999998</v>
      </c>
    </row>
    <row r="147" spans="1:5" x14ac:dyDescent="0.25">
      <c r="A147" s="11" t="s">
        <v>1962</v>
      </c>
      <c r="B147" s="11" t="s">
        <v>1348</v>
      </c>
      <c r="C147" s="12">
        <v>1</v>
      </c>
      <c r="D147" s="16">
        <v>4273</v>
      </c>
      <c r="E147" s="16">
        <f t="shared" si="3"/>
        <v>1495.55</v>
      </c>
    </row>
    <row r="148" spans="1:5" x14ac:dyDescent="0.25">
      <c r="A148" s="11" t="s">
        <v>1217</v>
      </c>
      <c r="B148" s="11" t="s">
        <v>1348</v>
      </c>
      <c r="C148" s="12">
        <v>1</v>
      </c>
      <c r="D148" s="16">
        <v>4819</v>
      </c>
      <c r="E148" s="16">
        <f t="shared" si="3"/>
        <v>1686.6499999999999</v>
      </c>
    </row>
    <row r="149" spans="1:5" x14ac:dyDescent="0.25">
      <c r="A149" s="11" t="s">
        <v>1218</v>
      </c>
      <c r="B149" s="11" t="s">
        <v>1348</v>
      </c>
      <c r="C149" s="12">
        <v>2</v>
      </c>
      <c r="D149" s="16">
        <v>1903</v>
      </c>
      <c r="E149" s="16">
        <f t="shared" si="3"/>
        <v>666.05</v>
      </c>
    </row>
    <row r="150" spans="1:5" x14ac:dyDescent="0.25">
      <c r="A150" s="11" t="s">
        <v>1219</v>
      </c>
      <c r="B150" s="11" t="s">
        <v>1348</v>
      </c>
      <c r="C150" s="12">
        <v>1</v>
      </c>
      <c r="D150" s="16">
        <v>2132</v>
      </c>
      <c r="E150" s="16">
        <f t="shared" si="3"/>
        <v>746.19999999999993</v>
      </c>
    </row>
    <row r="151" spans="1:5" x14ac:dyDescent="0.25">
      <c r="A151" s="11" t="s">
        <v>1970</v>
      </c>
      <c r="B151" s="11" t="s">
        <v>1348</v>
      </c>
      <c r="C151" s="12">
        <v>1</v>
      </c>
      <c r="D151" s="16">
        <v>2495</v>
      </c>
      <c r="E151" s="16">
        <f t="shared" si="3"/>
        <v>873.25</v>
      </c>
    </row>
    <row r="152" spans="1:5" x14ac:dyDescent="0.25">
      <c r="A152" s="11" t="s">
        <v>1971</v>
      </c>
      <c r="B152" s="11" t="s">
        <v>1348</v>
      </c>
      <c r="C152" s="12">
        <v>1</v>
      </c>
      <c r="D152" s="16">
        <v>3355</v>
      </c>
      <c r="E152" s="16">
        <f t="shared" si="3"/>
        <v>1174.25</v>
      </c>
    </row>
    <row r="155" spans="1:5" ht="15.75" x14ac:dyDescent="0.25">
      <c r="A155" s="57" t="s">
        <v>1220</v>
      </c>
      <c r="B155" s="57"/>
      <c r="C155" s="57"/>
    </row>
    <row r="156" spans="1:5" x14ac:dyDescent="0.25">
      <c r="A156" s="9" t="s">
        <v>2157</v>
      </c>
      <c r="B156" s="9" t="s">
        <v>1257</v>
      </c>
      <c r="C156" s="18" t="s">
        <v>1</v>
      </c>
      <c r="D156" s="19" t="s">
        <v>1986</v>
      </c>
      <c r="E156" s="19" t="s">
        <v>1987</v>
      </c>
    </row>
    <row r="157" spans="1:5" x14ac:dyDescent="0.25">
      <c r="A157" s="11" t="s">
        <v>1221</v>
      </c>
      <c r="B157" s="11" t="s">
        <v>1348</v>
      </c>
      <c r="C157" s="12">
        <v>3</v>
      </c>
      <c r="D157" s="16">
        <v>4212</v>
      </c>
      <c r="E157" s="16">
        <f>D157*0.35</f>
        <v>1474.1999999999998</v>
      </c>
    </row>
    <row r="158" spans="1:5" x14ac:dyDescent="0.25">
      <c r="A158" s="11" t="s">
        <v>1222</v>
      </c>
      <c r="B158" s="11" t="s">
        <v>1348</v>
      </c>
      <c r="C158" s="12">
        <v>2</v>
      </c>
      <c r="D158" s="16">
        <v>4212</v>
      </c>
      <c r="E158" s="16">
        <f t="shared" ref="E158:E166" si="4">D158*0.35</f>
        <v>1474.1999999999998</v>
      </c>
    </row>
    <row r="159" spans="1:5" x14ac:dyDescent="0.25">
      <c r="A159" s="11" t="s">
        <v>2158</v>
      </c>
      <c r="B159" s="11" t="s">
        <v>1271</v>
      </c>
      <c r="C159" s="12">
        <v>1</v>
      </c>
      <c r="D159" s="16">
        <v>654</v>
      </c>
      <c r="E159" s="16">
        <f t="shared" si="4"/>
        <v>228.89999999999998</v>
      </c>
    </row>
    <row r="160" spans="1:5" x14ac:dyDescent="0.25">
      <c r="A160" s="11" t="s">
        <v>2159</v>
      </c>
      <c r="B160" s="11" t="s">
        <v>1271</v>
      </c>
      <c r="C160" s="12">
        <v>1</v>
      </c>
      <c r="D160" s="16">
        <v>654</v>
      </c>
      <c r="E160" s="16">
        <f t="shared" si="4"/>
        <v>228.89999999999998</v>
      </c>
    </row>
    <row r="161" spans="1:5" x14ac:dyDescent="0.25">
      <c r="A161" s="11" t="s">
        <v>1223</v>
      </c>
      <c r="B161" s="11" t="s">
        <v>1348</v>
      </c>
      <c r="C161" s="12">
        <v>5</v>
      </c>
      <c r="D161" s="16">
        <v>1935</v>
      </c>
      <c r="E161" s="16">
        <f t="shared" si="4"/>
        <v>677.25</v>
      </c>
    </row>
    <row r="162" spans="1:5" x14ac:dyDescent="0.25">
      <c r="A162" s="11" t="s">
        <v>1224</v>
      </c>
      <c r="B162" s="11" t="s">
        <v>1348</v>
      </c>
      <c r="C162" s="12">
        <v>2</v>
      </c>
      <c r="D162" s="16">
        <v>1935</v>
      </c>
      <c r="E162" s="16">
        <f t="shared" si="4"/>
        <v>677.25</v>
      </c>
    </row>
    <row r="163" spans="1:5" x14ac:dyDescent="0.25">
      <c r="A163" s="11" t="s">
        <v>1224</v>
      </c>
      <c r="B163" s="11" t="s">
        <v>1651</v>
      </c>
      <c r="C163" s="12">
        <v>1</v>
      </c>
      <c r="D163" s="16">
        <v>1935</v>
      </c>
      <c r="E163" s="16">
        <f t="shared" si="4"/>
        <v>677.25</v>
      </c>
    </row>
    <row r="164" spans="1:5" x14ac:dyDescent="0.25">
      <c r="A164" s="11" t="s">
        <v>1225</v>
      </c>
      <c r="B164" s="11" t="s">
        <v>1348</v>
      </c>
      <c r="C164" s="12">
        <v>8</v>
      </c>
      <c r="D164" s="16">
        <v>2273</v>
      </c>
      <c r="E164" s="16">
        <f t="shared" si="4"/>
        <v>795.55</v>
      </c>
    </row>
    <row r="165" spans="1:5" x14ac:dyDescent="0.25">
      <c r="A165" s="11" t="s">
        <v>1226</v>
      </c>
      <c r="B165" s="11" t="s">
        <v>1348</v>
      </c>
      <c r="C165" s="12">
        <v>5</v>
      </c>
      <c r="D165" s="16">
        <v>1935</v>
      </c>
      <c r="E165" s="16">
        <f t="shared" si="4"/>
        <v>677.25</v>
      </c>
    </row>
    <row r="166" spans="1:5" x14ac:dyDescent="0.25">
      <c r="A166" s="11" t="s">
        <v>1227</v>
      </c>
      <c r="B166" s="11" t="s">
        <v>1348</v>
      </c>
      <c r="C166" s="12">
        <v>71</v>
      </c>
      <c r="D166" s="16">
        <v>2668</v>
      </c>
      <c r="E166" s="16">
        <f t="shared" si="4"/>
        <v>933.8</v>
      </c>
    </row>
  </sheetData>
  <autoFilter ref="A73:C73">
    <sortState ref="A75:C153">
      <sortCondition ref="A74"/>
    </sortState>
  </autoFilter>
  <mergeCells count="3">
    <mergeCell ref="A155:C155"/>
    <mergeCell ref="A72:C72"/>
    <mergeCell ref="A1:E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E4" sqref="E4"/>
    </sheetView>
  </sheetViews>
  <sheetFormatPr defaultRowHeight="15" x14ac:dyDescent="0.25"/>
  <cols>
    <col min="1" max="1" width="38" bestFit="1" customWidth="1"/>
    <col min="2" max="2" width="8.7109375" bestFit="1" customWidth="1"/>
    <col min="3" max="3" width="8.14062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7" t="s">
        <v>1089</v>
      </c>
      <c r="B1" s="57"/>
      <c r="C1" s="57"/>
    </row>
    <row r="2" spans="1:5" x14ac:dyDescent="0.25">
      <c r="A2" s="9" t="s">
        <v>2156</v>
      </c>
      <c r="B2" s="9" t="s">
        <v>1630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1090</v>
      </c>
      <c r="B3" s="11" t="s">
        <v>1883</v>
      </c>
      <c r="C3" s="12">
        <v>1</v>
      </c>
      <c r="D3" s="16">
        <v>9495</v>
      </c>
      <c r="E3" s="16"/>
    </row>
    <row r="4" spans="1:5" x14ac:dyDescent="0.25">
      <c r="A4" s="11" t="s">
        <v>1889</v>
      </c>
      <c r="B4" s="11" t="s">
        <v>1885</v>
      </c>
      <c r="C4" s="12">
        <v>4</v>
      </c>
      <c r="D4" s="16">
        <v>1650</v>
      </c>
      <c r="E4" s="16"/>
    </row>
    <row r="5" spans="1:5" x14ac:dyDescent="0.25">
      <c r="A5" s="11" t="s">
        <v>1890</v>
      </c>
      <c r="B5" s="11" t="s">
        <v>1884</v>
      </c>
      <c r="C5" s="12">
        <v>3</v>
      </c>
      <c r="D5" s="16">
        <v>2800</v>
      </c>
      <c r="E5" s="16"/>
    </row>
    <row r="6" spans="1:5" x14ac:dyDescent="0.25">
      <c r="A6" s="11" t="s">
        <v>1891</v>
      </c>
      <c r="B6" s="11" t="s">
        <v>1885</v>
      </c>
      <c r="C6" s="12">
        <v>127</v>
      </c>
      <c r="D6" s="16">
        <v>950</v>
      </c>
      <c r="E6" s="16"/>
    </row>
    <row r="7" spans="1:5" x14ac:dyDescent="0.25">
      <c r="A7" s="11" t="s">
        <v>1892</v>
      </c>
      <c r="B7" s="11" t="s">
        <v>1885</v>
      </c>
      <c r="C7" s="12">
        <v>88</v>
      </c>
      <c r="D7" s="16">
        <v>950</v>
      </c>
      <c r="E7" s="16"/>
    </row>
    <row r="8" spans="1:5" x14ac:dyDescent="0.25">
      <c r="A8" s="11" t="s">
        <v>1893</v>
      </c>
      <c r="B8" s="11" t="s">
        <v>1883</v>
      </c>
      <c r="C8" s="12">
        <v>7</v>
      </c>
      <c r="D8" s="16">
        <v>1719</v>
      </c>
      <c r="E8" s="16"/>
    </row>
    <row r="9" spans="1:5" x14ac:dyDescent="0.25">
      <c r="A9" s="11" t="s">
        <v>1894</v>
      </c>
      <c r="B9" s="11" t="s">
        <v>1260</v>
      </c>
      <c r="C9" s="12">
        <v>1</v>
      </c>
      <c r="D9" s="16">
        <v>1240</v>
      </c>
      <c r="E9" s="16"/>
    </row>
    <row r="10" spans="1:5" x14ac:dyDescent="0.25">
      <c r="A10" s="11" t="s">
        <v>1895</v>
      </c>
      <c r="B10" s="11" t="s">
        <v>1883</v>
      </c>
      <c r="C10" s="12">
        <v>2</v>
      </c>
      <c r="D10" s="16">
        <v>1251</v>
      </c>
      <c r="E10" s="16"/>
    </row>
    <row r="11" spans="1:5" x14ac:dyDescent="0.25">
      <c r="A11" s="11" t="s">
        <v>1896</v>
      </c>
      <c r="B11" s="11" t="s">
        <v>1883</v>
      </c>
      <c r="C11" s="12">
        <v>6</v>
      </c>
      <c r="D11" s="16">
        <v>2057</v>
      </c>
      <c r="E11" s="16"/>
    </row>
    <row r="12" spans="1:5" x14ac:dyDescent="0.25">
      <c r="A12" s="11" t="s">
        <v>1897</v>
      </c>
      <c r="B12" s="11" t="s">
        <v>1883</v>
      </c>
      <c r="C12" s="12">
        <v>2</v>
      </c>
      <c r="D12" s="16">
        <v>1967</v>
      </c>
      <c r="E12" s="16"/>
    </row>
    <row r="13" spans="1:5" x14ac:dyDescent="0.25">
      <c r="A13" s="11" t="s">
        <v>1898</v>
      </c>
      <c r="B13" s="11" t="s">
        <v>1883</v>
      </c>
      <c r="C13" s="12">
        <v>1</v>
      </c>
      <c r="D13" s="16">
        <v>1967</v>
      </c>
      <c r="E13" s="16"/>
    </row>
    <row r="14" spans="1:5" x14ac:dyDescent="0.25">
      <c r="A14" s="11" t="s">
        <v>1899</v>
      </c>
      <c r="B14" s="11" t="s">
        <v>1647</v>
      </c>
      <c r="C14" s="12">
        <v>1</v>
      </c>
      <c r="D14" s="16">
        <v>348</v>
      </c>
      <c r="E14" s="16"/>
    </row>
    <row r="15" spans="1:5" x14ac:dyDescent="0.25">
      <c r="A15" s="11" t="s">
        <v>1899</v>
      </c>
      <c r="B15" s="11" t="s">
        <v>1883</v>
      </c>
      <c r="C15" s="12">
        <v>5</v>
      </c>
      <c r="D15" s="16">
        <v>157</v>
      </c>
      <c r="E15" s="16"/>
    </row>
    <row r="16" spans="1:5" x14ac:dyDescent="0.25">
      <c r="A16" s="11" t="s">
        <v>1900</v>
      </c>
      <c r="B16" s="11" t="s">
        <v>1883</v>
      </c>
      <c r="C16" s="12">
        <v>1</v>
      </c>
      <c r="D16" s="16">
        <v>3083</v>
      </c>
      <c r="E16" s="16"/>
    </row>
    <row r="17" spans="1:5" x14ac:dyDescent="0.25">
      <c r="A17" s="11" t="s">
        <v>1901</v>
      </c>
      <c r="B17" s="11" t="s">
        <v>1883</v>
      </c>
      <c r="C17" s="12">
        <v>1</v>
      </c>
      <c r="D17" s="16">
        <v>7124</v>
      </c>
      <c r="E17" s="16"/>
    </row>
    <row r="18" spans="1:5" x14ac:dyDescent="0.25">
      <c r="A18" s="11" t="s">
        <v>1902</v>
      </c>
      <c r="B18" s="11" t="s">
        <v>1883</v>
      </c>
      <c r="C18" s="12">
        <v>20</v>
      </c>
      <c r="D18" s="16">
        <v>708</v>
      </c>
      <c r="E18" s="16"/>
    </row>
    <row r="19" spans="1:5" x14ac:dyDescent="0.25">
      <c r="A19" s="11" t="s">
        <v>1903</v>
      </c>
      <c r="B19" s="11" t="s">
        <v>1883</v>
      </c>
      <c r="C19" s="12">
        <v>9</v>
      </c>
      <c r="D19" s="16">
        <v>708</v>
      </c>
      <c r="E19" s="16"/>
    </row>
    <row r="20" spans="1:5" x14ac:dyDescent="0.25">
      <c r="A20" s="11" t="s">
        <v>1904</v>
      </c>
      <c r="B20" s="11" t="s">
        <v>1883</v>
      </c>
      <c r="C20" s="12">
        <v>1</v>
      </c>
      <c r="D20" s="16">
        <v>386</v>
      </c>
      <c r="E20" s="16"/>
    </row>
    <row r="21" spans="1:5" x14ac:dyDescent="0.25">
      <c r="A21" s="11" t="s">
        <v>1905</v>
      </c>
      <c r="B21" s="11" t="s">
        <v>1883</v>
      </c>
      <c r="C21" s="12">
        <v>2</v>
      </c>
      <c r="D21" s="16">
        <v>419</v>
      </c>
      <c r="E21" s="16"/>
    </row>
    <row r="22" spans="1:5" x14ac:dyDescent="0.25">
      <c r="A22" s="11" t="s">
        <v>1906</v>
      </c>
      <c r="B22" s="11" t="s">
        <v>1647</v>
      </c>
      <c r="C22" s="12">
        <v>14</v>
      </c>
      <c r="D22" s="16">
        <v>2876</v>
      </c>
      <c r="E22" s="16"/>
    </row>
    <row r="23" spans="1:5" x14ac:dyDescent="0.25">
      <c r="A23" s="11" t="s">
        <v>1907</v>
      </c>
      <c r="B23" s="11" t="s">
        <v>1884</v>
      </c>
      <c r="C23" s="12">
        <v>3</v>
      </c>
      <c r="D23" s="16">
        <v>2550</v>
      </c>
      <c r="E23" s="16"/>
    </row>
    <row r="24" spans="1:5" x14ac:dyDescent="0.25">
      <c r="A24" s="11" t="s">
        <v>1908</v>
      </c>
      <c r="B24" s="11" t="s">
        <v>1883</v>
      </c>
      <c r="C24" s="12">
        <v>1</v>
      </c>
      <c r="D24" s="16">
        <v>726</v>
      </c>
      <c r="E24" s="16"/>
    </row>
    <row r="25" spans="1:5" x14ac:dyDescent="0.25">
      <c r="A25" s="11" t="s">
        <v>1909</v>
      </c>
      <c r="B25" s="11" t="s">
        <v>1888</v>
      </c>
      <c r="C25" s="12">
        <v>1</v>
      </c>
      <c r="D25" s="16">
        <v>185</v>
      </c>
      <c r="E25" s="16"/>
    </row>
    <row r="26" spans="1:5" x14ac:dyDescent="0.25">
      <c r="A26" s="11" t="s">
        <v>1910</v>
      </c>
      <c r="B26" s="11" t="s">
        <v>1883</v>
      </c>
      <c r="C26" s="12">
        <v>2</v>
      </c>
      <c r="D26" s="16">
        <v>778</v>
      </c>
      <c r="E26" s="16"/>
    </row>
    <row r="27" spans="1:5" x14ac:dyDescent="0.25">
      <c r="A27" s="11" t="s">
        <v>1911</v>
      </c>
      <c r="B27" s="11" t="s">
        <v>1884</v>
      </c>
      <c r="C27" s="12">
        <v>19</v>
      </c>
      <c r="D27" s="16">
        <v>324</v>
      </c>
      <c r="E27" s="16"/>
    </row>
    <row r="28" spans="1:5" x14ac:dyDescent="0.25">
      <c r="A28" s="11" t="s">
        <v>1912</v>
      </c>
      <c r="B28" s="11" t="s">
        <v>1647</v>
      </c>
      <c r="C28" s="12">
        <v>3</v>
      </c>
      <c r="D28" s="16">
        <v>1238</v>
      </c>
      <c r="E28" s="16"/>
    </row>
    <row r="29" spans="1:5" x14ac:dyDescent="0.25">
      <c r="A29" s="11" t="s">
        <v>1913</v>
      </c>
      <c r="B29" s="11" t="s">
        <v>1883</v>
      </c>
      <c r="C29" s="12">
        <v>1</v>
      </c>
      <c r="D29" s="16">
        <v>1188</v>
      </c>
      <c r="E29" s="16"/>
    </row>
    <row r="30" spans="1:5" x14ac:dyDescent="0.25">
      <c r="A30" s="11" t="s">
        <v>1914</v>
      </c>
      <c r="B30" s="11" t="s">
        <v>1888</v>
      </c>
      <c r="C30" s="12">
        <v>1</v>
      </c>
      <c r="D30" s="16">
        <v>1770</v>
      </c>
      <c r="E30" s="16"/>
    </row>
    <row r="31" spans="1:5" x14ac:dyDescent="0.25">
      <c r="A31" s="11" t="s">
        <v>1915</v>
      </c>
      <c r="B31" s="11" t="s">
        <v>1884</v>
      </c>
      <c r="C31" s="12">
        <v>8</v>
      </c>
      <c r="D31" s="16">
        <v>420</v>
      </c>
      <c r="E31" s="16"/>
    </row>
    <row r="32" spans="1:5" x14ac:dyDescent="0.25">
      <c r="A32" s="11" t="s">
        <v>1916</v>
      </c>
      <c r="B32" s="11" t="s">
        <v>1884</v>
      </c>
      <c r="C32" s="12">
        <v>1</v>
      </c>
      <c r="D32" s="16">
        <v>1050</v>
      </c>
      <c r="E32" s="16"/>
    </row>
    <row r="33" spans="1:5" x14ac:dyDescent="0.25">
      <c r="A33" s="11" t="s">
        <v>1917</v>
      </c>
      <c r="B33" s="11" t="s">
        <v>1887</v>
      </c>
      <c r="C33" s="12">
        <v>7</v>
      </c>
      <c r="D33" s="16">
        <v>1770</v>
      </c>
      <c r="E33" s="16"/>
    </row>
    <row r="34" spans="1:5" x14ac:dyDescent="0.25">
      <c r="A34" s="11" t="s">
        <v>1918</v>
      </c>
      <c r="B34" s="11" t="s">
        <v>1884</v>
      </c>
      <c r="C34" s="12">
        <v>19</v>
      </c>
      <c r="D34" s="16">
        <v>1150</v>
      </c>
      <c r="E34" s="16"/>
    </row>
    <row r="35" spans="1:5" x14ac:dyDescent="0.25">
      <c r="A35" s="11" t="s">
        <v>1919</v>
      </c>
      <c r="B35" s="11" t="s">
        <v>1883</v>
      </c>
      <c r="C35" s="12">
        <v>4</v>
      </c>
      <c r="D35" s="16">
        <v>1685</v>
      </c>
      <c r="E35" s="16"/>
    </row>
    <row r="36" spans="1:5" x14ac:dyDescent="0.25">
      <c r="A36" s="11" t="s">
        <v>1920</v>
      </c>
      <c r="B36" s="11" t="s">
        <v>1883</v>
      </c>
      <c r="C36" s="12">
        <v>4</v>
      </c>
      <c r="D36" s="16">
        <v>613</v>
      </c>
      <c r="E36" s="16"/>
    </row>
    <row r="37" spans="1:5" x14ac:dyDescent="0.25">
      <c r="A37" s="11" t="s">
        <v>1921</v>
      </c>
      <c r="B37" s="11" t="s">
        <v>1886</v>
      </c>
      <c r="C37" s="12">
        <v>6</v>
      </c>
      <c r="D37" s="16">
        <v>494</v>
      </c>
      <c r="E37" s="16"/>
    </row>
    <row r="38" spans="1:5" x14ac:dyDescent="0.25">
      <c r="A38" s="11" t="s">
        <v>1091</v>
      </c>
      <c r="B38" s="11" t="s">
        <v>1883</v>
      </c>
      <c r="C38" s="12">
        <v>6</v>
      </c>
      <c r="D38" s="16">
        <v>345</v>
      </c>
      <c r="E38" s="16"/>
    </row>
    <row r="39" spans="1:5" x14ac:dyDescent="0.25">
      <c r="A39" s="11" t="s">
        <v>1922</v>
      </c>
      <c r="B39" s="11" t="s">
        <v>1883</v>
      </c>
      <c r="C39" s="12">
        <v>6</v>
      </c>
      <c r="D39" s="16">
        <v>498</v>
      </c>
      <c r="E39" s="16"/>
    </row>
    <row r="40" spans="1:5" x14ac:dyDescent="0.25">
      <c r="A40" s="11" t="s">
        <v>1923</v>
      </c>
      <c r="B40" s="11" t="s">
        <v>1347</v>
      </c>
      <c r="C40" s="12">
        <v>8</v>
      </c>
      <c r="D40" s="16">
        <v>147</v>
      </c>
      <c r="E40" s="16"/>
    </row>
    <row r="41" spans="1:5" x14ac:dyDescent="0.25">
      <c r="A41" s="11" t="s">
        <v>1924</v>
      </c>
      <c r="B41" s="11" t="s">
        <v>1885</v>
      </c>
      <c r="C41" s="12">
        <v>30</v>
      </c>
      <c r="D41" s="16">
        <v>1088</v>
      </c>
      <c r="E41" s="16"/>
    </row>
    <row r="42" spans="1:5" x14ac:dyDescent="0.25">
      <c r="A42" s="11" t="s">
        <v>1925</v>
      </c>
      <c r="B42" s="11" t="s">
        <v>1885</v>
      </c>
      <c r="C42" s="12">
        <v>4</v>
      </c>
      <c r="D42" s="16">
        <v>1088</v>
      </c>
      <c r="E42" s="16"/>
    </row>
    <row r="43" spans="1:5" x14ac:dyDescent="0.25">
      <c r="A43" s="11" t="s">
        <v>1092</v>
      </c>
      <c r="B43" s="11" t="s">
        <v>1883</v>
      </c>
      <c r="C43" s="12">
        <v>1</v>
      </c>
      <c r="D43" s="16">
        <v>4327</v>
      </c>
      <c r="E43" s="16"/>
    </row>
    <row r="44" spans="1:5" x14ac:dyDescent="0.25">
      <c r="A44" s="11" t="s">
        <v>1926</v>
      </c>
      <c r="B44" s="11" t="s">
        <v>1883</v>
      </c>
      <c r="C44" s="12">
        <v>7</v>
      </c>
      <c r="D44" s="16">
        <v>386</v>
      </c>
      <c r="E44" s="16"/>
    </row>
    <row r="45" spans="1:5" x14ac:dyDescent="0.25">
      <c r="A45" s="11" t="s">
        <v>1927</v>
      </c>
      <c r="B45" s="11" t="s">
        <v>1883</v>
      </c>
      <c r="C45" s="12">
        <v>1</v>
      </c>
      <c r="D45" s="16">
        <v>1091</v>
      </c>
      <c r="E45" s="16"/>
    </row>
    <row r="46" spans="1:5" x14ac:dyDescent="0.25">
      <c r="A46" s="11" t="s">
        <v>1928</v>
      </c>
      <c r="B46" s="11" t="s">
        <v>1883</v>
      </c>
      <c r="C46" s="12">
        <v>-4</v>
      </c>
      <c r="D46" s="16">
        <v>498</v>
      </c>
      <c r="E46" s="16"/>
    </row>
    <row r="47" spans="1:5" x14ac:dyDescent="0.25">
      <c r="A47" s="11" t="s">
        <v>1929</v>
      </c>
      <c r="B47" s="11" t="s">
        <v>1883</v>
      </c>
      <c r="C47" s="12">
        <v>10</v>
      </c>
      <c r="D47" s="16">
        <v>498</v>
      </c>
      <c r="E47" s="16"/>
    </row>
    <row r="48" spans="1:5" x14ac:dyDescent="0.25">
      <c r="A48" s="11" t="s">
        <v>1930</v>
      </c>
      <c r="B48" s="11" t="s">
        <v>1884</v>
      </c>
      <c r="C48" s="12">
        <v>2</v>
      </c>
      <c r="D48" s="16">
        <v>76</v>
      </c>
      <c r="E48" s="16"/>
    </row>
    <row r="49" spans="1:5" x14ac:dyDescent="0.25">
      <c r="A49" s="11" t="s">
        <v>1931</v>
      </c>
      <c r="B49" s="11" t="s">
        <v>1884</v>
      </c>
      <c r="C49" s="12">
        <v>2</v>
      </c>
      <c r="D49" s="16">
        <v>162</v>
      </c>
      <c r="E49" s="16"/>
    </row>
    <row r="50" spans="1:5" x14ac:dyDescent="0.25">
      <c r="A50" s="11" t="s">
        <v>1932</v>
      </c>
      <c r="B50" s="11" t="s">
        <v>1884</v>
      </c>
      <c r="C50" s="12">
        <v>2</v>
      </c>
      <c r="D50" s="16">
        <v>182</v>
      </c>
      <c r="E50" s="16"/>
    </row>
    <row r="51" spans="1:5" x14ac:dyDescent="0.25">
      <c r="A51" s="11" t="s">
        <v>1933</v>
      </c>
      <c r="B51" s="11" t="s">
        <v>1884</v>
      </c>
      <c r="C51" s="12">
        <v>2</v>
      </c>
      <c r="D51" s="16">
        <v>102</v>
      </c>
      <c r="E51" s="16"/>
    </row>
    <row r="52" spans="1:5" x14ac:dyDescent="0.25">
      <c r="A52" s="11" t="s">
        <v>1934</v>
      </c>
      <c r="B52" s="11" t="s">
        <v>1884</v>
      </c>
      <c r="C52" s="12">
        <v>2</v>
      </c>
      <c r="D52" s="16">
        <v>76</v>
      </c>
      <c r="E52" s="16"/>
    </row>
    <row r="53" spans="1:5" x14ac:dyDescent="0.25">
      <c r="A53" s="11" t="s">
        <v>1935</v>
      </c>
      <c r="B53" s="11" t="s">
        <v>1884</v>
      </c>
      <c r="C53" s="12">
        <v>2</v>
      </c>
      <c r="D53" s="16">
        <v>162</v>
      </c>
      <c r="E53" s="16"/>
    </row>
    <row r="54" spans="1:5" x14ac:dyDescent="0.25">
      <c r="A54" s="11" t="s">
        <v>1093</v>
      </c>
      <c r="B54" s="11" t="s">
        <v>1884</v>
      </c>
      <c r="C54" s="12">
        <v>5</v>
      </c>
      <c r="D54" s="16">
        <v>54</v>
      </c>
      <c r="E54" s="16"/>
    </row>
    <row r="55" spans="1:5" x14ac:dyDescent="0.25">
      <c r="A55" s="11" t="s">
        <v>1094</v>
      </c>
      <c r="B55" s="11" t="s">
        <v>1884</v>
      </c>
      <c r="C55" s="12">
        <v>19</v>
      </c>
      <c r="D55" s="16">
        <v>64</v>
      </c>
      <c r="E55" s="16"/>
    </row>
    <row r="56" spans="1:5" x14ac:dyDescent="0.25">
      <c r="A56" s="11" t="s">
        <v>1095</v>
      </c>
      <c r="B56" s="11" t="s">
        <v>1884</v>
      </c>
      <c r="C56" s="12">
        <v>10</v>
      </c>
      <c r="D56" s="16">
        <v>64</v>
      </c>
      <c r="E56" s="16"/>
    </row>
    <row r="57" spans="1:5" x14ac:dyDescent="0.25">
      <c r="A57" s="11" t="s">
        <v>1096</v>
      </c>
      <c r="B57" s="11" t="s">
        <v>1884</v>
      </c>
      <c r="C57" s="12">
        <v>8</v>
      </c>
      <c r="D57" s="16">
        <v>64</v>
      </c>
      <c r="E57" s="16"/>
    </row>
    <row r="58" spans="1:5" x14ac:dyDescent="0.25">
      <c r="A58" s="11" t="s">
        <v>1097</v>
      </c>
      <c r="B58" s="11" t="s">
        <v>1884</v>
      </c>
      <c r="C58" s="12">
        <v>8</v>
      </c>
      <c r="D58" s="16">
        <v>64</v>
      </c>
      <c r="E58" s="16"/>
    </row>
    <row r="59" spans="1:5" x14ac:dyDescent="0.25">
      <c r="A59" s="11" t="s">
        <v>1098</v>
      </c>
      <c r="B59" s="11" t="s">
        <v>1884</v>
      </c>
      <c r="C59" s="12">
        <v>20</v>
      </c>
      <c r="D59" s="16">
        <v>76</v>
      </c>
      <c r="E59" s="16"/>
    </row>
    <row r="60" spans="1:5" x14ac:dyDescent="0.25">
      <c r="A60" s="11" t="s">
        <v>1099</v>
      </c>
      <c r="B60" s="11" t="s">
        <v>1884</v>
      </c>
      <c r="C60" s="12">
        <v>10</v>
      </c>
      <c r="D60" s="16">
        <v>126</v>
      </c>
      <c r="E60" s="16"/>
    </row>
    <row r="61" spans="1:5" x14ac:dyDescent="0.25">
      <c r="A61" s="11" t="s">
        <v>1100</v>
      </c>
      <c r="B61" s="11" t="s">
        <v>1884</v>
      </c>
      <c r="C61" s="12">
        <v>6</v>
      </c>
      <c r="D61" s="16">
        <v>160</v>
      </c>
      <c r="E61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21"/>
    </sheetView>
  </sheetViews>
  <sheetFormatPr defaultRowHeight="15" x14ac:dyDescent="0.25"/>
  <cols>
    <col min="1" max="1" width="39" bestFit="1" customWidth="1"/>
    <col min="2" max="2" width="15.7109375" bestFit="1" customWidth="1"/>
    <col min="3" max="3" width="7.710937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1101</v>
      </c>
      <c r="B1" s="58"/>
      <c r="C1" s="58"/>
      <c r="D1" s="58"/>
      <c r="E1" s="58"/>
    </row>
    <row r="2" spans="1:5" x14ac:dyDescent="0.25">
      <c r="A2" s="9" t="s">
        <v>1101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1102</v>
      </c>
      <c r="B3" s="11" t="s">
        <v>1936</v>
      </c>
      <c r="C3" s="12">
        <v>2</v>
      </c>
      <c r="D3" s="16">
        <v>2300</v>
      </c>
      <c r="E3" s="16">
        <f>D3*0.6</f>
        <v>1380</v>
      </c>
    </row>
    <row r="4" spans="1:5" x14ac:dyDescent="0.25">
      <c r="A4" s="11" t="s">
        <v>1103</v>
      </c>
      <c r="B4" s="11" t="s">
        <v>1936</v>
      </c>
      <c r="C4" s="12">
        <v>3</v>
      </c>
      <c r="D4" s="16">
        <v>2900</v>
      </c>
      <c r="E4" s="16">
        <f t="shared" ref="E4:E21" si="0">D4*0.6</f>
        <v>1740</v>
      </c>
    </row>
    <row r="5" spans="1:5" x14ac:dyDescent="0.25">
      <c r="A5" s="11" t="s">
        <v>1104</v>
      </c>
      <c r="B5" s="11" t="s">
        <v>1936</v>
      </c>
      <c r="C5" s="12">
        <v>5</v>
      </c>
      <c r="D5" s="16">
        <v>3300</v>
      </c>
      <c r="E5" s="16">
        <f t="shared" si="0"/>
        <v>1980</v>
      </c>
    </row>
    <row r="6" spans="1:5" x14ac:dyDescent="0.25">
      <c r="A6" s="11" t="s">
        <v>1105</v>
      </c>
      <c r="B6" s="11" t="s">
        <v>1937</v>
      </c>
      <c r="C6" s="12">
        <v>2</v>
      </c>
      <c r="D6" s="16">
        <v>3600</v>
      </c>
      <c r="E6" s="16">
        <f t="shared" si="0"/>
        <v>2160</v>
      </c>
    </row>
    <row r="7" spans="1:5" x14ac:dyDescent="0.25">
      <c r="A7" s="11" t="s">
        <v>1106</v>
      </c>
      <c r="B7" s="11" t="s">
        <v>1937</v>
      </c>
      <c r="C7" s="12">
        <v>3</v>
      </c>
      <c r="D7" s="16">
        <v>3600</v>
      </c>
      <c r="E7" s="16">
        <f t="shared" si="0"/>
        <v>2160</v>
      </c>
    </row>
    <row r="8" spans="1:5" x14ac:dyDescent="0.25">
      <c r="A8" s="11" t="s">
        <v>1107</v>
      </c>
      <c r="B8" s="11" t="s">
        <v>1937</v>
      </c>
      <c r="C8" s="12">
        <v>5</v>
      </c>
      <c r="D8" s="16">
        <v>3600</v>
      </c>
      <c r="E8" s="16">
        <f t="shared" si="0"/>
        <v>2160</v>
      </c>
    </row>
    <row r="9" spans="1:5" x14ac:dyDescent="0.25">
      <c r="A9" s="11" t="s">
        <v>1108</v>
      </c>
      <c r="B9" s="11" t="s">
        <v>1937</v>
      </c>
      <c r="C9" s="12">
        <v>4</v>
      </c>
      <c r="D9" s="16">
        <v>3600</v>
      </c>
      <c r="E9" s="16">
        <f t="shared" si="0"/>
        <v>2160</v>
      </c>
    </row>
    <row r="10" spans="1:5" x14ac:dyDescent="0.25">
      <c r="A10" s="11" t="s">
        <v>1109</v>
      </c>
      <c r="B10" s="11" t="s">
        <v>1937</v>
      </c>
      <c r="C10" s="12">
        <v>1</v>
      </c>
      <c r="D10" s="16">
        <v>3600</v>
      </c>
      <c r="E10" s="16">
        <f t="shared" si="0"/>
        <v>2160</v>
      </c>
    </row>
    <row r="11" spans="1:5" x14ac:dyDescent="0.25">
      <c r="A11" s="11" t="s">
        <v>1110</v>
      </c>
      <c r="B11" s="11" t="s">
        <v>1937</v>
      </c>
      <c r="C11" s="12">
        <v>5</v>
      </c>
      <c r="D11" s="16">
        <v>3967</v>
      </c>
      <c r="E11" s="16">
        <f t="shared" si="0"/>
        <v>2380.1999999999998</v>
      </c>
    </row>
    <row r="12" spans="1:5" x14ac:dyDescent="0.25">
      <c r="A12" s="11" t="s">
        <v>1111</v>
      </c>
      <c r="B12" s="11" t="s">
        <v>1937</v>
      </c>
      <c r="C12" s="12">
        <v>3</v>
      </c>
      <c r="D12" s="16">
        <v>3967</v>
      </c>
      <c r="E12" s="16">
        <f t="shared" si="0"/>
        <v>2380.1999999999998</v>
      </c>
    </row>
    <row r="13" spans="1:5" x14ac:dyDescent="0.25">
      <c r="A13" s="11" t="s">
        <v>1112</v>
      </c>
      <c r="B13" s="11" t="s">
        <v>1937</v>
      </c>
      <c r="C13" s="12">
        <v>4</v>
      </c>
      <c r="D13" s="16">
        <v>3967</v>
      </c>
      <c r="E13" s="16">
        <f t="shared" si="0"/>
        <v>2380.1999999999998</v>
      </c>
    </row>
    <row r="14" spans="1:5" x14ac:dyDescent="0.25">
      <c r="A14" s="11" t="s">
        <v>1113</v>
      </c>
      <c r="B14" s="11" t="s">
        <v>1937</v>
      </c>
      <c r="C14" s="12">
        <v>4</v>
      </c>
      <c r="D14" s="16">
        <v>3967</v>
      </c>
      <c r="E14" s="16">
        <f t="shared" si="0"/>
        <v>2380.1999999999998</v>
      </c>
    </row>
    <row r="15" spans="1:5" x14ac:dyDescent="0.25">
      <c r="A15" s="11" t="s">
        <v>1114</v>
      </c>
      <c r="B15" s="11" t="s">
        <v>1937</v>
      </c>
      <c r="C15" s="12">
        <v>4</v>
      </c>
      <c r="D15" s="16">
        <v>3967</v>
      </c>
      <c r="E15" s="16">
        <f t="shared" si="0"/>
        <v>2380.1999999999998</v>
      </c>
    </row>
    <row r="16" spans="1:5" x14ac:dyDescent="0.25">
      <c r="A16" s="11" t="s">
        <v>1115</v>
      </c>
      <c r="B16" s="11" t="s">
        <v>1937</v>
      </c>
      <c r="C16" s="12">
        <v>4</v>
      </c>
      <c r="D16" s="16">
        <v>2972</v>
      </c>
      <c r="E16" s="16">
        <f t="shared" si="0"/>
        <v>1783.2</v>
      </c>
    </row>
    <row r="17" spans="1:5" x14ac:dyDescent="0.25">
      <c r="A17" s="11" t="s">
        <v>1116</v>
      </c>
      <c r="B17" s="11" t="s">
        <v>1937</v>
      </c>
      <c r="C17" s="12">
        <v>4</v>
      </c>
      <c r="D17" s="16">
        <v>3364</v>
      </c>
      <c r="E17" s="16">
        <f t="shared" si="0"/>
        <v>2018.3999999999999</v>
      </c>
    </row>
    <row r="18" spans="1:5" x14ac:dyDescent="0.25">
      <c r="A18" s="11" t="s">
        <v>1117</v>
      </c>
      <c r="B18" s="11" t="s">
        <v>1937</v>
      </c>
      <c r="C18" s="12">
        <v>1</v>
      </c>
      <c r="D18" s="16">
        <v>3364</v>
      </c>
      <c r="E18" s="16">
        <f t="shared" si="0"/>
        <v>2018.3999999999999</v>
      </c>
    </row>
    <row r="19" spans="1:5" x14ac:dyDescent="0.25">
      <c r="A19" s="11" t="s">
        <v>1118</v>
      </c>
      <c r="B19" s="11" t="s">
        <v>1937</v>
      </c>
      <c r="C19" s="12">
        <v>4</v>
      </c>
      <c r="D19" s="16">
        <v>3364</v>
      </c>
      <c r="E19" s="16">
        <f t="shared" si="0"/>
        <v>2018.3999999999999</v>
      </c>
    </row>
    <row r="20" spans="1:5" x14ac:dyDescent="0.25">
      <c r="A20" s="11" t="s">
        <v>1119</v>
      </c>
      <c r="B20" s="11" t="s">
        <v>1937</v>
      </c>
      <c r="C20" s="12">
        <v>3</v>
      </c>
      <c r="D20" s="16">
        <v>3364</v>
      </c>
      <c r="E20" s="16">
        <f t="shared" si="0"/>
        <v>2018.3999999999999</v>
      </c>
    </row>
    <row r="21" spans="1:5" x14ac:dyDescent="0.25">
      <c r="A21" s="11" t="s">
        <v>1120</v>
      </c>
      <c r="B21" s="11" t="s">
        <v>1937</v>
      </c>
      <c r="C21" s="12">
        <v>1</v>
      </c>
      <c r="D21" s="16">
        <v>3364</v>
      </c>
      <c r="E21" s="16">
        <f t="shared" si="0"/>
        <v>2018.3999999999999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5" zoomScaleNormal="100" workbookViewId="0">
      <selection activeCell="F55" sqref="F55"/>
    </sheetView>
  </sheetViews>
  <sheetFormatPr defaultRowHeight="15" x14ac:dyDescent="0.25"/>
  <cols>
    <col min="1" max="1" width="40.7109375" customWidth="1"/>
    <col min="2" max="2" width="16" bestFit="1" customWidth="1"/>
    <col min="3" max="3" width="11.85546875" bestFit="1" customWidth="1"/>
    <col min="4" max="4" width="12.140625" bestFit="1" customWidth="1"/>
    <col min="5" max="5" width="10.28515625" bestFit="1" customWidth="1"/>
  </cols>
  <sheetData>
    <row r="1" spans="1:5" ht="15.75" x14ac:dyDescent="0.25">
      <c r="A1" s="56" t="s">
        <v>4</v>
      </c>
      <c r="B1" s="56"/>
      <c r="C1" s="56"/>
      <c r="D1" s="56"/>
      <c r="E1" s="56"/>
    </row>
    <row r="2" spans="1:5" x14ac:dyDescent="0.25">
      <c r="A2" s="4"/>
      <c r="B2" s="4"/>
      <c r="C2" s="5"/>
    </row>
    <row r="3" spans="1:5" x14ac:dyDescent="0.25">
      <c r="A3" s="9" t="s">
        <v>2105</v>
      </c>
      <c r="B3" s="9" t="s">
        <v>1257</v>
      </c>
      <c r="C3" s="18" t="s">
        <v>1</v>
      </c>
      <c r="D3" s="19" t="s">
        <v>1986</v>
      </c>
      <c r="E3" s="19" t="s">
        <v>1987</v>
      </c>
    </row>
    <row r="4" spans="1:5" x14ac:dyDescent="0.25">
      <c r="A4" s="11" t="s">
        <v>1244</v>
      </c>
      <c r="B4" s="11" t="s">
        <v>1258</v>
      </c>
      <c r="C4" s="12">
        <v>1</v>
      </c>
      <c r="D4" s="16">
        <v>1254</v>
      </c>
      <c r="E4" s="16">
        <f t="shared" ref="E4:E43" si="0">D4*0.4</f>
        <v>501.6</v>
      </c>
    </row>
    <row r="5" spans="1:5" x14ac:dyDescent="0.25">
      <c r="A5" s="11" t="s">
        <v>31</v>
      </c>
      <c r="B5" s="11" t="s">
        <v>1258</v>
      </c>
      <c r="C5" s="12">
        <v>2</v>
      </c>
      <c r="D5" s="16">
        <v>711</v>
      </c>
      <c r="E5" s="16">
        <f t="shared" si="0"/>
        <v>284.40000000000003</v>
      </c>
    </row>
    <row r="6" spans="1:5" x14ac:dyDescent="0.25">
      <c r="A6" s="11" t="s">
        <v>32</v>
      </c>
      <c r="B6" s="11" t="s">
        <v>1258</v>
      </c>
      <c r="C6" s="12">
        <v>1</v>
      </c>
      <c r="D6" s="16">
        <v>723</v>
      </c>
      <c r="E6" s="16">
        <f t="shared" si="0"/>
        <v>289.2</v>
      </c>
    </row>
    <row r="7" spans="1:5" x14ac:dyDescent="0.25">
      <c r="A7" s="11" t="s">
        <v>35</v>
      </c>
      <c r="B7" s="11" t="s">
        <v>1258</v>
      </c>
      <c r="C7" s="12">
        <v>1</v>
      </c>
      <c r="D7" s="16">
        <v>783</v>
      </c>
      <c r="E7" s="16">
        <f t="shared" si="0"/>
        <v>313.20000000000005</v>
      </c>
    </row>
    <row r="8" spans="1:5" x14ac:dyDescent="0.25">
      <c r="A8" s="11" t="s">
        <v>1238</v>
      </c>
      <c r="B8" s="11" t="s">
        <v>1258</v>
      </c>
      <c r="C8" s="12">
        <v>1</v>
      </c>
      <c r="D8" s="16">
        <v>918</v>
      </c>
      <c r="E8" s="16">
        <f t="shared" si="0"/>
        <v>367.20000000000005</v>
      </c>
    </row>
    <row r="9" spans="1:5" x14ac:dyDescent="0.25">
      <c r="A9" s="4"/>
      <c r="B9" s="4"/>
      <c r="C9" s="5"/>
    </row>
    <row r="10" spans="1:5" x14ac:dyDescent="0.25">
      <c r="A10" s="9" t="s">
        <v>2109</v>
      </c>
      <c r="B10" s="9" t="s">
        <v>1257</v>
      </c>
      <c r="C10" s="18" t="s">
        <v>1</v>
      </c>
      <c r="D10" s="19" t="s">
        <v>1986</v>
      </c>
      <c r="E10" s="19" t="s">
        <v>1987</v>
      </c>
    </row>
    <row r="11" spans="1:5" x14ac:dyDescent="0.25">
      <c r="A11" s="11" t="s">
        <v>6</v>
      </c>
      <c r="B11" s="11" t="s">
        <v>1258</v>
      </c>
      <c r="C11" s="12">
        <v>2</v>
      </c>
      <c r="D11" s="16">
        <v>1783</v>
      </c>
      <c r="E11" s="16">
        <f t="shared" ref="E11:E17" si="1">D11*0.4</f>
        <v>713.2</v>
      </c>
    </row>
    <row r="12" spans="1:5" x14ac:dyDescent="0.25">
      <c r="A12" s="11" t="s">
        <v>9</v>
      </c>
      <c r="B12" s="11" t="s">
        <v>1258</v>
      </c>
      <c r="C12" s="12">
        <v>1</v>
      </c>
      <c r="D12" s="16">
        <v>2423</v>
      </c>
      <c r="E12" s="16">
        <f t="shared" si="1"/>
        <v>969.2</v>
      </c>
    </row>
    <row r="13" spans="1:5" x14ac:dyDescent="0.25">
      <c r="A13" s="11" t="s">
        <v>14</v>
      </c>
      <c r="B13" s="11" t="s">
        <v>1258</v>
      </c>
      <c r="C13" s="12">
        <v>13</v>
      </c>
      <c r="D13" s="16">
        <v>2995</v>
      </c>
      <c r="E13" s="16">
        <f t="shared" si="1"/>
        <v>1198</v>
      </c>
    </row>
    <row r="14" spans="1:5" x14ac:dyDescent="0.25">
      <c r="A14" s="11" t="s">
        <v>20</v>
      </c>
      <c r="B14" s="11" t="s">
        <v>1258</v>
      </c>
      <c r="C14" s="12">
        <v>3</v>
      </c>
      <c r="D14" s="16">
        <v>4147</v>
      </c>
      <c r="E14" s="16">
        <f t="shared" si="1"/>
        <v>1658.8000000000002</v>
      </c>
    </row>
    <row r="15" spans="1:5" x14ac:dyDescent="0.25">
      <c r="A15" s="11" t="s">
        <v>21</v>
      </c>
      <c r="B15" s="11" t="s">
        <v>1258</v>
      </c>
      <c r="C15" s="12">
        <v>1</v>
      </c>
      <c r="D15" s="16">
        <v>4345</v>
      </c>
      <c r="E15" s="16">
        <f t="shared" si="1"/>
        <v>1738</v>
      </c>
    </row>
    <row r="16" spans="1:5" x14ac:dyDescent="0.25">
      <c r="A16" s="11" t="s">
        <v>24</v>
      </c>
      <c r="B16" s="11" t="s">
        <v>1258</v>
      </c>
      <c r="C16" s="12">
        <v>3</v>
      </c>
      <c r="D16" s="16">
        <v>4991</v>
      </c>
      <c r="E16" s="16">
        <f t="shared" si="1"/>
        <v>1996.4</v>
      </c>
    </row>
    <row r="17" spans="1:5" x14ac:dyDescent="0.25">
      <c r="A17" s="11" t="s">
        <v>27</v>
      </c>
      <c r="B17" s="11" t="s">
        <v>1258</v>
      </c>
      <c r="C17" s="12">
        <v>2</v>
      </c>
      <c r="D17" s="16">
        <v>6333</v>
      </c>
      <c r="E17" s="16">
        <f t="shared" si="1"/>
        <v>2533.2000000000003</v>
      </c>
    </row>
    <row r="18" spans="1:5" x14ac:dyDescent="0.25">
      <c r="A18" s="4"/>
      <c r="B18" s="4"/>
      <c r="C18" s="5"/>
    </row>
    <row r="19" spans="1:5" x14ac:dyDescent="0.25">
      <c r="A19" s="9" t="s">
        <v>2107</v>
      </c>
      <c r="B19" s="9" t="s">
        <v>1257</v>
      </c>
      <c r="C19" s="18" t="s">
        <v>1</v>
      </c>
      <c r="D19" s="19" t="s">
        <v>1986</v>
      </c>
      <c r="E19" s="19" t="s">
        <v>1987</v>
      </c>
    </row>
    <row r="20" spans="1:5" x14ac:dyDescent="0.25">
      <c r="A20" s="11" t="s">
        <v>1234</v>
      </c>
      <c r="B20" s="11" t="s">
        <v>1258</v>
      </c>
      <c r="C20" s="12">
        <v>8</v>
      </c>
      <c r="D20" s="16">
        <v>2160</v>
      </c>
      <c r="E20" s="16">
        <f>D20*0.4</f>
        <v>864</v>
      </c>
    </row>
    <row r="21" spans="1:5" x14ac:dyDescent="0.25">
      <c r="A21" s="11" t="s">
        <v>18</v>
      </c>
      <c r="B21" s="11" t="s">
        <v>1258</v>
      </c>
      <c r="C21" s="12">
        <v>3</v>
      </c>
      <c r="D21" s="16">
        <v>3076</v>
      </c>
      <c r="E21" s="16">
        <f>D21*0.4</f>
        <v>1230.4000000000001</v>
      </c>
    </row>
    <row r="22" spans="1:5" x14ac:dyDescent="0.25">
      <c r="A22" s="11" t="s">
        <v>1240</v>
      </c>
      <c r="B22" s="11" t="s">
        <v>1258</v>
      </c>
      <c r="C22" s="12">
        <v>9</v>
      </c>
      <c r="D22" s="16">
        <v>2006</v>
      </c>
      <c r="E22" s="16">
        <f>D22*0.4</f>
        <v>802.40000000000009</v>
      </c>
    </row>
    <row r="23" spans="1:5" x14ac:dyDescent="0.25">
      <c r="A23" s="11" t="s">
        <v>1242</v>
      </c>
      <c r="B23" s="11" t="s">
        <v>1258</v>
      </c>
      <c r="C23" s="12">
        <v>4</v>
      </c>
      <c r="D23" s="16">
        <v>2995</v>
      </c>
      <c r="E23" s="16">
        <f>D23*0.4</f>
        <v>1198</v>
      </c>
    </row>
    <row r="24" spans="1:5" x14ac:dyDescent="0.25">
      <c r="A24" s="4"/>
      <c r="B24" s="4"/>
      <c r="C24" s="5"/>
    </row>
    <row r="25" spans="1:5" x14ac:dyDescent="0.25">
      <c r="A25" s="9" t="s">
        <v>2106</v>
      </c>
      <c r="B25" s="9" t="s">
        <v>1257</v>
      </c>
      <c r="C25" s="18" t="s">
        <v>1</v>
      </c>
      <c r="D25" s="19" t="s">
        <v>1986</v>
      </c>
      <c r="E25" s="19" t="s">
        <v>1987</v>
      </c>
    </row>
    <row r="26" spans="1:5" x14ac:dyDescent="0.25">
      <c r="A26" s="11" t="s">
        <v>1233</v>
      </c>
      <c r="B26" s="11" t="s">
        <v>1258</v>
      </c>
      <c r="C26" s="12">
        <v>5</v>
      </c>
      <c r="D26" s="16">
        <v>2267</v>
      </c>
      <c r="E26" s="16">
        <f t="shared" si="0"/>
        <v>906.80000000000007</v>
      </c>
    </row>
    <row r="27" spans="1:5" x14ac:dyDescent="0.25">
      <c r="A27" s="11" t="s">
        <v>12</v>
      </c>
      <c r="B27" s="11" t="s">
        <v>1258</v>
      </c>
      <c r="C27" s="12">
        <v>1</v>
      </c>
      <c r="D27" s="16">
        <v>2397</v>
      </c>
      <c r="E27" s="16">
        <f t="shared" si="0"/>
        <v>958.80000000000007</v>
      </c>
    </row>
    <row r="28" spans="1:5" x14ac:dyDescent="0.25">
      <c r="A28" s="11" t="s">
        <v>15</v>
      </c>
      <c r="B28" s="11" t="s">
        <v>1258</v>
      </c>
      <c r="C28" s="12">
        <v>6</v>
      </c>
      <c r="D28" s="16">
        <v>2795</v>
      </c>
      <c r="E28" s="16">
        <f t="shared" si="0"/>
        <v>1118</v>
      </c>
    </row>
    <row r="29" spans="1:5" x14ac:dyDescent="0.25">
      <c r="A29" s="11" t="s">
        <v>17</v>
      </c>
      <c r="B29" s="11" t="s">
        <v>1258</v>
      </c>
      <c r="C29" s="12">
        <v>5</v>
      </c>
      <c r="D29" s="16">
        <v>2795</v>
      </c>
      <c r="E29" s="16">
        <f t="shared" si="0"/>
        <v>1118</v>
      </c>
    </row>
    <row r="30" spans="1:5" x14ac:dyDescent="0.25">
      <c r="A30" s="11" t="s">
        <v>1232</v>
      </c>
      <c r="B30" s="11" t="s">
        <v>1258</v>
      </c>
      <c r="C30" s="12">
        <v>1</v>
      </c>
      <c r="D30" s="16">
        <v>2795</v>
      </c>
      <c r="E30" s="16">
        <f t="shared" si="0"/>
        <v>1118</v>
      </c>
    </row>
    <row r="31" spans="1:5" x14ac:dyDescent="0.25">
      <c r="A31" s="11" t="s">
        <v>1239</v>
      </c>
      <c r="B31" s="11" t="s">
        <v>1258</v>
      </c>
      <c r="C31" s="12">
        <v>18</v>
      </c>
      <c r="D31" s="16">
        <v>2131</v>
      </c>
      <c r="E31" s="16">
        <f t="shared" si="0"/>
        <v>852.40000000000009</v>
      </c>
    </row>
    <row r="32" spans="1:5" x14ac:dyDescent="0.25">
      <c r="A32" s="11" t="s">
        <v>1241</v>
      </c>
      <c r="B32" s="11" t="s">
        <v>1258</v>
      </c>
      <c r="C32" s="12">
        <v>4</v>
      </c>
      <c r="D32" s="16">
        <v>2397</v>
      </c>
      <c r="E32" s="16">
        <f t="shared" si="0"/>
        <v>958.80000000000007</v>
      </c>
    </row>
    <row r="33" spans="1:5" x14ac:dyDescent="0.25">
      <c r="A33" s="11" t="s">
        <v>36</v>
      </c>
      <c r="B33" s="11" t="s">
        <v>1258</v>
      </c>
      <c r="C33" s="12">
        <v>4</v>
      </c>
      <c r="D33" s="16">
        <v>2126</v>
      </c>
      <c r="E33" s="16">
        <f t="shared" si="0"/>
        <v>850.40000000000009</v>
      </c>
    </row>
    <row r="34" spans="1:5" x14ac:dyDescent="0.25">
      <c r="A34" s="4"/>
      <c r="B34" s="4"/>
      <c r="C34" s="5"/>
    </row>
    <row r="35" spans="1:5" x14ac:dyDescent="0.25">
      <c r="A35" s="9" t="s">
        <v>2108</v>
      </c>
      <c r="B35" s="9" t="s">
        <v>1257</v>
      </c>
      <c r="C35" s="18" t="s">
        <v>1</v>
      </c>
      <c r="D35" s="19" t="s">
        <v>1986</v>
      </c>
      <c r="E35" s="19" t="s">
        <v>1987</v>
      </c>
    </row>
    <row r="36" spans="1:5" x14ac:dyDescent="0.25">
      <c r="A36" s="11" t="s">
        <v>8</v>
      </c>
      <c r="B36" s="11" t="s">
        <v>1258</v>
      </c>
      <c r="C36" s="12">
        <v>2</v>
      </c>
      <c r="D36" s="16">
        <v>2795</v>
      </c>
      <c r="E36" s="16">
        <f>D36*0.4</f>
        <v>1118</v>
      </c>
    </row>
    <row r="37" spans="1:5" x14ac:dyDescent="0.25">
      <c r="A37" s="11" t="s">
        <v>13</v>
      </c>
      <c r="B37" s="11" t="s">
        <v>1258</v>
      </c>
      <c r="C37" s="12">
        <v>6</v>
      </c>
      <c r="D37" s="16">
        <v>2911</v>
      </c>
      <c r="E37" s="16">
        <f>D37*0.4</f>
        <v>1164.4000000000001</v>
      </c>
    </row>
    <row r="38" spans="1:5" x14ac:dyDescent="0.25">
      <c r="A38" s="11" t="s">
        <v>26</v>
      </c>
      <c r="B38" s="11" t="s">
        <v>1258</v>
      </c>
      <c r="C38" s="12">
        <v>1</v>
      </c>
      <c r="D38" s="16">
        <v>3234</v>
      </c>
      <c r="E38" s="16">
        <f>D38*0.4</f>
        <v>1293.6000000000001</v>
      </c>
    </row>
    <row r="39" spans="1:5" x14ac:dyDescent="0.25">
      <c r="A39" s="11" t="s">
        <v>29</v>
      </c>
      <c r="B39" s="11" t="s">
        <v>1258</v>
      </c>
      <c r="C39" s="12">
        <v>1</v>
      </c>
      <c r="D39" s="16">
        <v>5354</v>
      </c>
      <c r="E39" s="16">
        <f>D39*0.4</f>
        <v>2141.6</v>
      </c>
    </row>
    <row r="40" spans="1:5" x14ac:dyDescent="0.25">
      <c r="A40" s="4"/>
      <c r="B40" s="4"/>
      <c r="C40" s="5"/>
    </row>
    <row r="41" spans="1:5" x14ac:dyDescent="0.25">
      <c r="A41" s="9" t="s">
        <v>2110</v>
      </c>
      <c r="B41" s="9" t="s">
        <v>1257</v>
      </c>
      <c r="C41" s="18" t="s">
        <v>1</v>
      </c>
      <c r="D41" s="19" t="s">
        <v>1986</v>
      </c>
      <c r="E41" s="19" t="s">
        <v>1987</v>
      </c>
    </row>
    <row r="42" spans="1:5" x14ac:dyDescent="0.25">
      <c r="A42" s="11" t="s">
        <v>33</v>
      </c>
      <c r="B42" s="11" t="s">
        <v>1258</v>
      </c>
      <c r="C42" s="12">
        <v>1</v>
      </c>
      <c r="D42" s="16">
        <v>3120</v>
      </c>
      <c r="E42" s="16">
        <f t="shared" si="0"/>
        <v>1248</v>
      </c>
    </row>
    <row r="43" spans="1:5" x14ac:dyDescent="0.25">
      <c r="A43" s="11" t="s">
        <v>37</v>
      </c>
      <c r="B43" s="11" t="s">
        <v>1258</v>
      </c>
      <c r="C43" s="12">
        <v>4</v>
      </c>
      <c r="D43" s="16">
        <v>2906</v>
      </c>
      <c r="E43" s="16">
        <f t="shared" si="0"/>
        <v>1162.4000000000001</v>
      </c>
    </row>
    <row r="45" spans="1:5" x14ac:dyDescent="0.25">
      <c r="A45" s="9" t="s">
        <v>2104</v>
      </c>
      <c r="B45" s="9" t="s">
        <v>1257</v>
      </c>
      <c r="C45" s="18" t="s">
        <v>1</v>
      </c>
      <c r="D45" s="19" t="s">
        <v>1986</v>
      </c>
      <c r="E45" s="19" t="s">
        <v>1987</v>
      </c>
    </row>
    <row r="46" spans="1:5" x14ac:dyDescent="0.25">
      <c r="A46" s="11" t="s">
        <v>1235</v>
      </c>
      <c r="B46" s="11" t="s">
        <v>1258</v>
      </c>
      <c r="C46" s="12">
        <v>4</v>
      </c>
      <c r="D46" s="16">
        <v>3345</v>
      </c>
      <c r="E46" s="16">
        <f t="shared" ref="E46:E64" si="2">D46*0.4</f>
        <v>1338</v>
      </c>
    </row>
    <row r="47" spans="1:5" x14ac:dyDescent="0.25">
      <c r="A47" s="11" t="s">
        <v>5</v>
      </c>
      <c r="B47" s="11" t="s">
        <v>1258</v>
      </c>
      <c r="C47" s="12">
        <v>6</v>
      </c>
      <c r="D47" s="16">
        <v>3345</v>
      </c>
      <c r="E47" s="16">
        <f t="shared" si="2"/>
        <v>1338</v>
      </c>
    </row>
    <row r="48" spans="1:5" x14ac:dyDescent="0.25">
      <c r="A48" s="11" t="s">
        <v>1236</v>
      </c>
      <c r="B48" s="11" t="s">
        <v>1258</v>
      </c>
      <c r="C48" s="12">
        <v>4</v>
      </c>
      <c r="D48" s="16">
        <v>3685</v>
      </c>
      <c r="E48" s="16">
        <f t="shared" si="2"/>
        <v>1474</v>
      </c>
    </row>
    <row r="49" spans="1:5" x14ac:dyDescent="0.25">
      <c r="A49" s="11" t="s">
        <v>495</v>
      </c>
      <c r="B49" s="11" t="s">
        <v>1348</v>
      </c>
      <c r="C49" s="12">
        <v>1</v>
      </c>
      <c r="D49" s="16">
        <v>3685</v>
      </c>
      <c r="E49" s="16">
        <f t="shared" si="2"/>
        <v>1474</v>
      </c>
    </row>
    <row r="50" spans="1:5" x14ac:dyDescent="0.25">
      <c r="A50" s="11" t="s">
        <v>7</v>
      </c>
      <c r="B50" s="11" t="s">
        <v>1258</v>
      </c>
      <c r="C50" s="12">
        <v>1</v>
      </c>
      <c r="D50" s="16">
        <v>3685</v>
      </c>
      <c r="E50" s="16">
        <f t="shared" si="2"/>
        <v>1474</v>
      </c>
    </row>
    <row r="51" spans="1:5" x14ac:dyDescent="0.25">
      <c r="A51" s="11" t="s">
        <v>10</v>
      </c>
      <c r="B51" s="11" t="s">
        <v>1258</v>
      </c>
      <c r="C51" s="12">
        <v>6</v>
      </c>
      <c r="D51" s="16">
        <v>3868</v>
      </c>
      <c r="E51" s="16">
        <f t="shared" si="2"/>
        <v>1547.2</v>
      </c>
    </row>
    <row r="52" spans="1:5" x14ac:dyDescent="0.25">
      <c r="A52" s="11" t="s">
        <v>1243</v>
      </c>
      <c r="B52" s="11" t="s">
        <v>1258</v>
      </c>
      <c r="C52" s="12">
        <v>9</v>
      </c>
      <c r="D52" s="16">
        <v>3868</v>
      </c>
      <c r="E52" s="16">
        <f t="shared" si="2"/>
        <v>1547.2</v>
      </c>
    </row>
    <row r="53" spans="1:5" x14ac:dyDescent="0.25">
      <c r="A53" s="11" t="s">
        <v>11</v>
      </c>
      <c r="B53" s="11" t="s">
        <v>1258</v>
      </c>
      <c r="C53" s="12">
        <v>1</v>
      </c>
      <c r="D53" s="16">
        <v>3868</v>
      </c>
      <c r="E53" s="16">
        <f t="shared" si="2"/>
        <v>1547.2</v>
      </c>
    </row>
    <row r="54" spans="1:5" x14ac:dyDescent="0.25">
      <c r="A54" s="11" t="s">
        <v>16</v>
      </c>
      <c r="B54" s="11" t="s">
        <v>1258</v>
      </c>
      <c r="C54" s="12">
        <v>1</v>
      </c>
      <c r="D54" s="16">
        <v>4388</v>
      </c>
      <c r="E54" s="16">
        <f t="shared" si="2"/>
        <v>1755.2</v>
      </c>
    </row>
    <row r="55" spans="1:5" x14ac:dyDescent="0.25">
      <c r="A55" s="11" t="s">
        <v>19</v>
      </c>
      <c r="B55" s="11" t="s">
        <v>1258</v>
      </c>
      <c r="C55" s="12">
        <v>16</v>
      </c>
      <c r="D55" s="16">
        <v>4883</v>
      </c>
      <c r="E55" s="16">
        <f t="shared" si="2"/>
        <v>1953.2</v>
      </c>
    </row>
    <row r="56" spans="1:5" x14ac:dyDescent="0.25">
      <c r="A56" s="11" t="s">
        <v>22</v>
      </c>
      <c r="B56" s="11" t="s">
        <v>1258</v>
      </c>
      <c r="C56" s="12">
        <v>23</v>
      </c>
      <c r="D56" s="16">
        <v>4883</v>
      </c>
      <c r="E56" s="16">
        <f t="shared" si="2"/>
        <v>1953.2</v>
      </c>
    </row>
    <row r="57" spans="1:5" x14ac:dyDescent="0.25">
      <c r="A57" s="11" t="s">
        <v>23</v>
      </c>
      <c r="B57" s="11" t="s">
        <v>1258</v>
      </c>
      <c r="C57" s="12">
        <v>11</v>
      </c>
      <c r="D57" s="16">
        <v>6275</v>
      </c>
      <c r="E57" s="16">
        <f t="shared" si="2"/>
        <v>2510</v>
      </c>
    </row>
    <row r="58" spans="1:5" x14ac:dyDescent="0.25">
      <c r="A58" s="11" t="s">
        <v>25</v>
      </c>
      <c r="B58" s="11" t="s">
        <v>1258</v>
      </c>
      <c r="C58" s="12">
        <v>5</v>
      </c>
      <c r="D58" s="16">
        <v>6275</v>
      </c>
      <c r="E58" s="16">
        <f t="shared" si="2"/>
        <v>2510</v>
      </c>
    </row>
    <row r="59" spans="1:5" x14ac:dyDescent="0.25">
      <c r="A59" s="11" t="s">
        <v>28</v>
      </c>
      <c r="B59" s="11" t="s">
        <v>1258</v>
      </c>
      <c r="C59" s="12">
        <v>10</v>
      </c>
      <c r="D59" s="16">
        <v>6393</v>
      </c>
      <c r="E59" s="16">
        <f t="shared" si="2"/>
        <v>2557.2000000000003</v>
      </c>
    </row>
    <row r="60" spans="1:5" x14ac:dyDescent="0.25">
      <c r="A60" s="11" t="s">
        <v>1231</v>
      </c>
      <c r="B60" s="11" t="s">
        <v>1258</v>
      </c>
      <c r="C60" s="12">
        <v>1</v>
      </c>
      <c r="D60" s="16">
        <v>6446</v>
      </c>
      <c r="E60" s="16">
        <f t="shared" si="2"/>
        <v>2578.4</v>
      </c>
    </row>
    <row r="61" spans="1:5" x14ac:dyDescent="0.25">
      <c r="A61" s="11" t="s">
        <v>30</v>
      </c>
      <c r="B61" s="11" t="s">
        <v>1258</v>
      </c>
      <c r="C61" s="12">
        <v>12</v>
      </c>
      <c r="D61" s="16">
        <v>6446</v>
      </c>
      <c r="E61" s="16">
        <f t="shared" si="2"/>
        <v>2578.4</v>
      </c>
    </row>
    <row r="62" spans="1:5" x14ac:dyDescent="0.25">
      <c r="A62" s="11" t="s">
        <v>34</v>
      </c>
      <c r="B62" s="11" t="s">
        <v>1258</v>
      </c>
      <c r="C62" s="12">
        <v>2</v>
      </c>
      <c r="D62" s="16">
        <v>3120</v>
      </c>
      <c r="E62" s="16">
        <f t="shared" si="2"/>
        <v>1248</v>
      </c>
    </row>
    <row r="63" spans="1:5" x14ac:dyDescent="0.25">
      <c r="A63" s="11" t="s">
        <v>541</v>
      </c>
      <c r="B63" s="11" t="s">
        <v>1348</v>
      </c>
      <c r="C63" s="12">
        <v>1</v>
      </c>
      <c r="D63" s="16">
        <v>2906</v>
      </c>
      <c r="E63" s="16">
        <f t="shared" si="2"/>
        <v>1162.4000000000001</v>
      </c>
    </row>
    <row r="64" spans="1:5" x14ac:dyDescent="0.25">
      <c r="A64" s="11" t="s">
        <v>1237</v>
      </c>
      <c r="B64" s="11" t="s">
        <v>1258</v>
      </c>
      <c r="C64" s="12">
        <v>1</v>
      </c>
      <c r="D64" s="16">
        <v>3345</v>
      </c>
      <c r="E64" s="16">
        <f t="shared" si="2"/>
        <v>1338</v>
      </c>
    </row>
  </sheetData>
  <autoFilter ref="A45:D45">
    <sortState ref="A66:F84">
      <sortCondition ref="A2"/>
    </sortState>
  </autoFilter>
  <mergeCells count="1">
    <mergeCell ref="A1:E1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1" max="1" width="25.5703125" bestFit="1" customWidth="1"/>
    <col min="2" max="2" width="8.28515625" bestFit="1" customWidth="1"/>
    <col min="3" max="3" width="7.28515625" bestFit="1" customWidth="1"/>
    <col min="4" max="4" width="9.85546875" bestFit="1" customWidth="1"/>
    <col min="5" max="5" width="10.28515625" bestFit="1" customWidth="1"/>
  </cols>
  <sheetData>
    <row r="1" spans="1:5" ht="15.75" x14ac:dyDescent="0.25">
      <c r="A1" s="57" t="s">
        <v>38</v>
      </c>
      <c r="B1" s="57"/>
      <c r="C1" s="57"/>
    </row>
    <row r="2" spans="1:5" x14ac:dyDescent="0.25">
      <c r="A2" s="9" t="s">
        <v>38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2111</v>
      </c>
      <c r="B3" s="11" t="s">
        <v>1260</v>
      </c>
      <c r="C3" s="12">
        <v>3</v>
      </c>
      <c r="D3" s="16">
        <v>181</v>
      </c>
      <c r="E3" s="16">
        <f>D3*0.3</f>
        <v>54.3</v>
      </c>
    </row>
    <row r="4" spans="1:5" x14ac:dyDescent="0.25">
      <c r="A4" s="11" t="s">
        <v>2112</v>
      </c>
      <c r="B4" s="11" t="s">
        <v>1262</v>
      </c>
      <c r="C4" s="12">
        <v>1</v>
      </c>
      <c r="D4" s="16">
        <v>181</v>
      </c>
      <c r="E4" s="16">
        <f t="shared" ref="E4:E16" si="0">D4*0.3</f>
        <v>54.3</v>
      </c>
    </row>
    <row r="5" spans="1:5" x14ac:dyDescent="0.25">
      <c r="A5" s="11" t="s">
        <v>2113</v>
      </c>
      <c r="B5" s="11" t="s">
        <v>1260</v>
      </c>
      <c r="C5" s="12">
        <v>2</v>
      </c>
      <c r="D5" s="16">
        <v>210</v>
      </c>
      <c r="E5" s="16">
        <f t="shared" si="0"/>
        <v>63</v>
      </c>
    </row>
    <row r="6" spans="1:5" x14ac:dyDescent="0.25">
      <c r="A6" s="11" t="s">
        <v>2114</v>
      </c>
      <c r="B6" s="11" t="s">
        <v>1260</v>
      </c>
      <c r="C6" s="12">
        <v>7</v>
      </c>
      <c r="D6" s="16">
        <v>326</v>
      </c>
      <c r="E6" s="16">
        <f t="shared" si="0"/>
        <v>97.8</v>
      </c>
    </row>
    <row r="7" spans="1:5" x14ac:dyDescent="0.25">
      <c r="A7" s="11" t="s">
        <v>2115</v>
      </c>
      <c r="B7" s="11" t="s">
        <v>1262</v>
      </c>
      <c r="C7" s="12">
        <v>16</v>
      </c>
      <c r="D7" s="16">
        <v>400</v>
      </c>
      <c r="E7" s="16">
        <f t="shared" si="0"/>
        <v>120</v>
      </c>
    </row>
    <row r="8" spans="1:5" x14ac:dyDescent="0.25">
      <c r="A8" s="11" t="s">
        <v>2116</v>
      </c>
      <c r="B8" s="11" t="s">
        <v>1260</v>
      </c>
      <c r="C8" s="12">
        <v>1</v>
      </c>
      <c r="D8" s="16">
        <v>297</v>
      </c>
      <c r="E8" s="16">
        <f t="shared" si="0"/>
        <v>89.1</v>
      </c>
    </row>
    <row r="9" spans="1:5" x14ac:dyDescent="0.25">
      <c r="A9" s="11" t="s">
        <v>2117</v>
      </c>
      <c r="B9" s="11" t="s">
        <v>1260</v>
      </c>
      <c r="C9" s="12">
        <v>7</v>
      </c>
      <c r="D9" s="16">
        <v>297</v>
      </c>
      <c r="E9" s="16">
        <f t="shared" si="0"/>
        <v>89.1</v>
      </c>
    </row>
    <row r="10" spans="1:5" x14ac:dyDescent="0.25">
      <c r="A10" s="11" t="s">
        <v>2118</v>
      </c>
      <c r="B10" s="11" t="s">
        <v>1260</v>
      </c>
      <c r="C10" s="12">
        <v>5</v>
      </c>
      <c r="D10" s="16">
        <v>372</v>
      </c>
      <c r="E10" s="16">
        <f t="shared" si="0"/>
        <v>111.6</v>
      </c>
    </row>
    <row r="11" spans="1:5" x14ac:dyDescent="0.25">
      <c r="A11" s="11" t="s">
        <v>2119</v>
      </c>
      <c r="B11" s="11" t="s">
        <v>1262</v>
      </c>
      <c r="C11" s="12">
        <v>1</v>
      </c>
      <c r="D11" s="16">
        <v>526</v>
      </c>
      <c r="E11" s="16">
        <f t="shared" si="0"/>
        <v>157.79999999999998</v>
      </c>
    </row>
    <row r="12" spans="1:5" x14ac:dyDescent="0.25">
      <c r="A12" s="11" t="s">
        <v>2120</v>
      </c>
      <c r="B12" s="11" t="s">
        <v>1261</v>
      </c>
      <c r="C12" s="12">
        <v>1</v>
      </c>
      <c r="D12" s="16">
        <v>670</v>
      </c>
      <c r="E12" s="16">
        <f>D12*0.45</f>
        <v>301.5</v>
      </c>
    </row>
    <row r="13" spans="1:5" x14ac:dyDescent="0.25">
      <c r="A13" s="11" t="s">
        <v>2121</v>
      </c>
      <c r="B13" s="11" t="s">
        <v>1260</v>
      </c>
      <c r="C13" s="12">
        <v>5</v>
      </c>
      <c r="D13" s="16">
        <v>1195</v>
      </c>
      <c r="E13" s="16">
        <f t="shared" si="0"/>
        <v>358.5</v>
      </c>
    </row>
    <row r="14" spans="1:5" x14ac:dyDescent="0.25">
      <c r="A14" s="11" t="s">
        <v>2122</v>
      </c>
      <c r="B14" s="11" t="s">
        <v>1260</v>
      </c>
      <c r="C14" s="12">
        <v>1</v>
      </c>
      <c r="D14" s="16">
        <v>181</v>
      </c>
      <c r="E14" s="16">
        <f t="shared" si="0"/>
        <v>54.3</v>
      </c>
    </row>
    <row r="15" spans="1:5" x14ac:dyDescent="0.25">
      <c r="A15" s="11" t="s">
        <v>2123</v>
      </c>
      <c r="B15" s="11" t="s">
        <v>1260</v>
      </c>
      <c r="C15" s="12">
        <v>1</v>
      </c>
      <c r="D15" s="16">
        <v>181</v>
      </c>
      <c r="E15" s="16">
        <f t="shared" si="0"/>
        <v>54.3</v>
      </c>
    </row>
    <row r="16" spans="1:5" x14ac:dyDescent="0.25">
      <c r="A16" s="11" t="s">
        <v>2124</v>
      </c>
      <c r="B16" s="11" t="s">
        <v>1262</v>
      </c>
      <c r="C16" s="12">
        <v>2</v>
      </c>
      <c r="D16" s="16">
        <v>326</v>
      </c>
      <c r="E16" s="16">
        <f t="shared" si="0"/>
        <v>97.8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E42" sqref="E42"/>
    </sheetView>
  </sheetViews>
  <sheetFormatPr defaultRowHeight="15" x14ac:dyDescent="0.25"/>
  <cols>
    <col min="1" max="1" width="32.7109375" bestFit="1" customWidth="1"/>
    <col min="2" max="2" width="18" bestFit="1" customWidth="1"/>
    <col min="3" max="3" width="16" bestFit="1" customWidth="1"/>
    <col min="4" max="4" width="12.28515625" bestFit="1" customWidth="1"/>
    <col min="5" max="5" width="12.140625" bestFit="1" customWidth="1"/>
    <col min="6" max="6" width="10.42578125" bestFit="1" customWidth="1"/>
  </cols>
  <sheetData>
    <row r="1" spans="1:6" ht="15.75" x14ac:dyDescent="0.25">
      <c r="A1" s="58" t="s">
        <v>57</v>
      </c>
      <c r="B1" s="58"/>
      <c r="C1" s="58"/>
      <c r="D1" s="58"/>
      <c r="E1" s="58"/>
      <c r="F1" s="58"/>
    </row>
    <row r="2" spans="1:6" x14ac:dyDescent="0.25">
      <c r="A2" s="9" t="s">
        <v>2126</v>
      </c>
      <c r="B2" s="9" t="s">
        <v>1988</v>
      </c>
      <c r="C2" s="9" t="s">
        <v>1257</v>
      </c>
      <c r="D2" s="18" t="s">
        <v>1</v>
      </c>
      <c r="E2" s="19" t="s">
        <v>1986</v>
      </c>
      <c r="F2" s="19" t="s">
        <v>1987</v>
      </c>
    </row>
    <row r="3" spans="1:6" x14ac:dyDescent="0.25">
      <c r="A3" s="11" t="s">
        <v>1248</v>
      </c>
      <c r="B3" s="11"/>
      <c r="C3" s="11" t="s">
        <v>1258</v>
      </c>
      <c r="D3" s="12">
        <v>2</v>
      </c>
      <c r="E3" s="16">
        <v>1364</v>
      </c>
      <c r="F3" s="16">
        <f>E3*0.3</f>
        <v>409.2</v>
      </c>
    </row>
    <row r="4" spans="1:6" x14ac:dyDescent="0.25">
      <c r="A4" s="11" t="s">
        <v>58</v>
      </c>
      <c r="B4" s="11"/>
      <c r="C4" s="11" t="s">
        <v>1258</v>
      </c>
      <c r="D4" s="12">
        <v>22</v>
      </c>
      <c r="E4" s="16">
        <v>1440</v>
      </c>
      <c r="F4" s="16">
        <f t="shared" ref="F4:F37" si="0">E4*0.3</f>
        <v>432</v>
      </c>
    </row>
    <row r="5" spans="1:6" x14ac:dyDescent="0.25">
      <c r="A5" s="11" t="s">
        <v>59</v>
      </c>
      <c r="B5" s="11"/>
      <c r="C5" s="11" t="s">
        <v>1258</v>
      </c>
      <c r="D5" s="12">
        <v>1</v>
      </c>
      <c r="E5" s="16">
        <v>2134</v>
      </c>
      <c r="F5" s="16">
        <f t="shared" si="0"/>
        <v>640.19999999999993</v>
      </c>
    </row>
    <row r="6" spans="1:6" x14ac:dyDescent="0.25">
      <c r="A6" s="11" t="s">
        <v>60</v>
      </c>
      <c r="B6" s="11"/>
      <c r="C6" s="11" t="s">
        <v>1258</v>
      </c>
      <c r="D6" s="12">
        <v>10</v>
      </c>
      <c r="E6" s="16">
        <v>2134</v>
      </c>
      <c r="F6" s="16">
        <f t="shared" si="0"/>
        <v>640.19999999999993</v>
      </c>
    </row>
    <row r="7" spans="1:6" x14ac:dyDescent="0.25">
      <c r="A7" s="11" t="s">
        <v>61</v>
      </c>
      <c r="B7" s="11"/>
      <c r="C7" s="11" t="s">
        <v>1258</v>
      </c>
      <c r="D7" s="12">
        <v>72</v>
      </c>
      <c r="E7" s="16">
        <v>2195</v>
      </c>
      <c r="F7" s="16">
        <f t="shared" si="0"/>
        <v>658.5</v>
      </c>
    </row>
    <row r="8" spans="1:6" x14ac:dyDescent="0.25">
      <c r="A8" s="11" t="s">
        <v>1252</v>
      </c>
      <c r="B8" s="11"/>
      <c r="C8" s="11" t="s">
        <v>1258</v>
      </c>
      <c r="D8" s="12">
        <v>12</v>
      </c>
      <c r="E8" s="16">
        <v>2195</v>
      </c>
      <c r="F8" s="16">
        <f t="shared" si="0"/>
        <v>658.5</v>
      </c>
    </row>
    <row r="9" spans="1:6" x14ac:dyDescent="0.25">
      <c r="A9" s="11" t="s">
        <v>1253</v>
      </c>
      <c r="B9" s="11"/>
      <c r="C9" s="11" t="s">
        <v>1258</v>
      </c>
      <c r="D9" s="12">
        <v>18</v>
      </c>
      <c r="E9" s="16">
        <v>5985</v>
      </c>
      <c r="F9" s="16">
        <f t="shared" si="0"/>
        <v>1795.5</v>
      </c>
    </row>
    <row r="10" spans="1:6" x14ac:dyDescent="0.25">
      <c r="A10" s="11" t="s">
        <v>63</v>
      </c>
      <c r="B10" s="11"/>
      <c r="C10" s="11" t="s">
        <v>1258</v>
      </c>
      <c r="D10" s="12">
        <v>1</v>
      </c>
      <c r="E10" s="16">
        <v>2343</v>
      </c>
      <c r="F10" s="16">
        <f t="shared" si="0"/>
        <v>702.9</v>
      </c>
    </row>
    <row r="11" spans="1:6" x14ac:dyDescent="0.25">
      <c r="A11" s="11" t="s">
        <v>62</v>
      </c>
      <c r="B11" s="11"/>
      <c r="C11" s="11" t="s">
        <v>1258</v>
      </c>
      <c r="D11" s="12">
        <v>43</v>
      </c>
      <c r="E11" s="16">
        <v>2343</v>
      </c>
      <c r="F11" s="16">
        <f t="shared" si="0"/>
        <v>702.9</v>
      </c>
    </row>
    <row r="12" spans="1:6" x14ac:dyDescent="0.25">
      <c r="A12" s="11" t="s">
        <v>64</v>
      </c>
      <c r="B12" s="11"/>
      <c r="C12" s="11" t="s">
        <v>1258</v>
      </c>
      <c r="D12" s="12">
        <v>1</v>
      </c>
      <c r="E12" s="16">
        <v>2468</v>
      </c>
      <c r="F12" s="16">
        <f t="shared" si="0"/>
        <v>740.4</v>
      </c>
    </row>
    <row r="13" spans="1:6" x14ac:dyDescent="0.25">
      <c r="A13" s="11" t="s">
        <v>65</v>
      </c>
      <c r="B13" s="11"/>
      <c r="C13" s="11" t="s">
        <v>1258</v>
      </c>
      <c r="D13" s="12">
        <v>44</v>
      </c>
      <c r="E13" s="16">
        <v>2468</v>
      </c>
      <c r="F13" s="16">
        <f t="shared" si="0"/>
        <v>740.4</v>
      </c>
    </row>
    <row r="14" spans="1:6" x14ac:dyDescent="0.25">
      <c r="A14" s="11" t="s">
        <v>66</v>
      </c>
      <c r="B14" s="11"/>
      <c r="C14" s="11" t="s">
        <v>1258</v>
      </c>
      <c r="D14" s="12">
        <v>24</v>
      </c>
      <c r="E14" s="16">
        <v>2664</v>
      </c>
      <c r="F14" s="16">
        <f t="shared" si="0"/>
        <v>799.19999999999993</v>
      </c>
    </row>
    <row r="15" spans="1:6" x14ac:dyDescent="0.25">
      <c r="A15" s="11" t="s">
        <v>1255</v>
      </c>
      <c r="B15" s="11"/>
      <c r="C15" s="11" t="s">
        <v>1258</v>
      </c>
      <c r="D15" s="12">
        <v>1</v>
      </c>
      <c r="E15" s="16">
        <v>7785</v>
      </c>
      <c r="F15" s="16">
        <f t="shared" si="0"/>
        <v>2335.5</v>
      </c>
    </row>
    <row r="16" spans="1:6" x14ac:dyDescent="0.25">
      <c r="A16" s="11" t="s">
        <v>67</v>
      </c>
      <c r="B16" s="11"/>
      <c r="C16" s="11" t="s">
        <v>1258</v>
      </c>
      <c r="D16" s="12">
        <v>14</v>
      </c>
      <c r="E16" s="16">
        <v>3521</v>
      </c>
      <c r="F16" s="16">
        <f t="shared" si="0"/>
        <v>1056.3</v>
      </c>
    </row>
    <row r="17" spans="1:6" x14ac:dyDescent="0.25">
      <c r="A17" s="11" t="s">
        <v>1256</v>
      </c>
      <c r="B17" s="11"/>
      <c r="C17" s="11" t="s">
        <v>1258</v>
      </c>
      <c r="D17" s="12">
        <v>18</v>
      </c>
      <c r="E17" s="16">
        <v>7470</v>
      </c>
      <c r="F17" s="16">
        <f t="shared" si="0"/>
        <v>2241</v>
      </c>
    </row>
    <row r="18" spans="1:6" x14ac:dyDescent="0.25">
      <c r="A18" s="11" t="s">
        <v>1245</v>
      </c>
      <c r="B18" s="11"/>
      <c r="C18" s="11" t="s">
        <v>1258</v>
      </c>
      <c r="D18" s="12">
        <v>17</v>
      </c>
      <c r="E18" s="16">
        <v>5541</v>
      </c>
      <c r="F18" s="16">
        <f t="shared" si="0"/>
        <v>1662.3</v>
      </c>
    </row>
    <row r="19" spans="1:6" x14ac:dyDescent="0.25">
      <c r="A19" s="11" t="s">
        <v>1270</v>
      </c>
      <c r="B19" s="11"/>
      <c r="C19" s="11" t="s">
        <v>1259</v>
      </c>
      <c r="D19" s="12">
        <v>1</v>
      </c>
      <c r="E19" s="16">
        <v>7258</v>
      </c>
      <c r="F19" s="16">
        <f>E19*0.15</f>
        <v>1088.7</v>
      </c>
    </row>
    <row r="20" spans="1:6" x14ac:dyDescent="0.25">
      <c r="A20" s="11" t="s">
        <v>68</v>
      </c>
      <c r="B20" s="11"/>
      <c r="C20" s="11" t="s">
        <v>1258</v>
      </c>
      <c r="D20" s="12">
        <v>1</v>
      </c>
      <c r="E20" s="16">
        <v>8072</v>
      </c>
      <c r="F20" s="16">
        <f t="shared" si="0"/>
        <v>2421.6</v>
      </c>
    </row>
    <row r="21" spans="1:6" x14ac:dyDescent="0.25">
      <c r="A21" s="11" t="s">
        <v>69</v>
      </c>
      <c r="B21" s="11"/>
      <c r="C21" s="11" t="s">
        <v>1258</v>
      </c>
      <c r="D21" s="12">
        <v>9</v>
      </c>
      <c r="E21" s="16">
        <v>8072</v>
      </c>
      <c r="F21" s="16">
        <f t="shared" si="0"/>
        <v>2421.6</v>
      </c>
    </row>
    <row r="22" spans="1:6" x14ac:dyDescent="0.25">
      <c r="A22" s="11" t="s">
        <v>1249</v>
      </c>
      <c r="B22" s="11"/>
      <c r="C22" s="11" t="s">
        <v>1258</v>
      </c>
      <c r="D22" s="12">
        <v>7</v>
      </c>
      <c r="E22" s="16">
        <v>9834</v>
      </c>
      <c r="F22" s="16">
        <f t="shared" si="0"/>
        <v>2950.2</v>
      </c>
    </row>
    <row r="23" spans="1:6" x14ac:dyDescent="0.25">
      <c r="A23" s="11" t="s">
        <v>70</v>
      </c>
      <c r="B23" s="11"/>
      <c r="C23" s="11" t="s">
        <v>1258</v>
      </c>
      <c r="D23" s="12">
        <v>5</v>
      </c>
      <c r="E23" s="16">
        <v>10777</v>
      </c>
      <c r="F23" s="16">
        <f t="shared" si="0"/>
        <v>3233.1</v>
      </c>
    </row>
    <row r="24" spans="1:6" x14ac:dyDescent="0.25">
      <c r="A24" s="11" t="s">
        <v>1254</v>
      </c>
      <c r="B24" s="11"/>
      <c r="C24" s="11" t="s">
        <v>1258</v>
      </c>
      <c r="D24" s="12">
        <v>1</v>
      </c>
      <c r="E24" s="16">
        <v>10777</v>
      </c>
      <c r="F24" s="16">
        <f t="shared" si="0"/>
        <v>3233.1</v>
      </c>
    </row>
    <row r="25" spans="1:6" x14ac:dyDescent="0.25">
      <c r="A25" s="11" t="s">
        <v>1250</v>
      </c>
      <c r="B25" s="11"/>
      <c r="C25" s="11" t="s">
        <v>1258</v>
      </c>
      <c r="D25" s="12">
        <v>1</v>
      </c>
      <c r="E25" s="16">
        <v>10777</v>
      </c>
      <c r="F25" s="16">
        <f t="shared" si="0"/>
        <v>3233.1</v>
      </c>
    </row>
    <row r="26" spans="1:6" x14ac:dyDescent="0.25">
      <c r="A26" s="11" t="s">
        <v>71</v>
      </c>
      <c r="B26" s="11"/>
      <c r="C26" s="11" t="s">
        <v>1258</v>
      </c>
      <c r="D26" s="12">
        <v>1</v>
      </c>
      <c r="E26" s="16">
        <v>12068</v>
      </c>
      <c r="F26" s="16">
        <f t="shared" si="0"/>
        <v>3620.4</v>
      </c>
    </row>
    <row r="27" spans="1:6" x14ac:dyDescent="0.25">
      <c r="A27" s="11" t="s">
        <v>72</v>
      </c>
      <c r="B27" s="11"/>
      <c r="C27" s="11" t="s">
        <v>1258</v>
      </c>
      <c r="D27" s="12">
        <v>1</v>
      </c>
      <c r="E27" s="16">
        <v>13708</v>
      </c>
      <c r="F27" s="16">
        <f t="shared" si="0"/>
        <v>4112.3999999999996</v>
      </c>
    </row>
    <row r="28" spans="1:6" x14ac:dyDescent="0.25">
      <c r="A28" s="11" t="s">
        <v>73</v>
      </c>
      <c r="B28" s="11"/>
      <c r="C28" s="11" t="s">
        <v>1258</v>
      </c>
      <c r="D28" s="12">
        <v>1</v>
      </c>
      <c r="E28" s="16">
        <v>14461</v>
      </c>
      <c r="F28" s="16">
        <f t="shared" si="0"/>
        <v>4338.3</v>
      </c>
    </row>
    <row r="29" spans="1:6" x14ac:dyDescent="0.25">
      <c r="A29" s="11" t="s">
        <v>1246</v>
      </c>
      <c r="B29" s="11"/>
      <c r="C29" s="11" t="s">
        <v>1258</v>
      </c>
      <c r="D29" s="12">
        <v>6</v>
      </c>
      <c r="E29" s="16">
        <v>15912</v>
      </c>
      <c r="F29" s="16">
        <f t="shared" si="0"/>
        <v>4773.5999999999995</v>
      </c>
    </row>
    <row r="30" spans="1:6" x14ac:dyDescent="0.25">
      <c r="A30" s="11" t="s">
        <v>74</v>
      </c>
      <c r="B30" s="11"/>
      <c r="C30" s="11" t="s">
        <v>1258</v>
      </c>
      <c r="D30" s="12">
        <v>4</v>
      </c>
      <c r="E30" s="16">
        <v>15912</v>
      </c>
      <c r="F30" s="16">
        <f t="shared" si="0"/>
        <v>4773.5999999999995</v>
      </c>
    </row>
    <row r="31" spans="1:6" x14ac:dyDescent="0.25">
      <c r="A31" s="11" t="s">
        <v>75</v>
      </c>
      <c r="B31" s="11"/>
      <c r="C31" s="11" t="s">
        <v>1258</v>
      </c>
      <c r="D31" s="12">
        <v>1</v>
      </c>
      <c r="E31" s="16">
        <v>17448</v>
      </c>
      <c r="F31" s="16">
        <f t="shared" si="0"/>
        <v>5234.3999999999996</v>
      </c>
    </row>
    <row r="32" spans="1:6" x14ac:dyDescent="0.25">
      <c r="A32" s="11" t="s">
        <v>1251</v>
      </c>
      <c r="B32" s="11"/>
      <c r="C32" s="11" t="s">
        <v>1258</v>
      </c>
      <c r="D32" s="12">
        <v>3</v>
      </c>
      <c r="E32" s="16">
        <v>19231</v>
      </c>
      <c r="F32" s="16">
        <f t="shared" si="0"/>
        <v>5769.3</v>
      </c>
    </row>
    <row r="33" spans="1:6" x14ac:dyDescent="0.25">
      <c r="A33" s="11" t="s">
        <v>76</v>
      </c>
      <c r="B33" s="11"/>
      <c r="C33" s="11" t="s">
        <v>1258</v>
      </c>
      <c r="D33" s="12">
        <v>1</v>
      </c>
      <c r="E33" s="16">
        <v>19801</v>
      </c>
      <c r="F33" s="16">
        <f t="shared" si="0"/>
        <v>5940.3</v>
      </c>
    </row>
    <row r="34" spans="1:6" x14ac:dyDescent="0.25">
      <c r="A34" s="11" t="s">
        <v>77</v>
      </c>
      <c r="B34" s="11"/>
      <c r="C34" s="11" t="s">
        <v>1258</v>
      </c>
      <c r="D34" s="12">
        <v>1</v>
      </c>
      <c r="E34" s="16">
        <v>20437</v>
      </c>
      <c r="F34" s="16">
        <f t="shared" si="0"/>
        <v>6131.0999999999995</v>
      </c>
    </row>
    <row r="35" spans="1:6" x14ac:dyDescent="0.25">
      <c r="A35" s="11" t="s">
        <v>78</v>
      </c>
      <c r="B35" s="11"/>
      <c r="C35" s="11" t="s">
        <v>1258</v>
      </c>
      <c r="D35" s="12">
        <v>1</v>
      </c>
      <c r="E35" s="16">
        <v>22365</v>
      </c>
      <c r="F35" s="16">
        <f t="shared" si="0"/>
        <v>6709.5</v>
      </c>
    </row>
    <row r="36" spans="1:6" x14ac:dyDescent="0.25">
      <c r="A36" s="11" t="s">
        <v>1247</v>
      </c>
      <c r="B36" s="11"/>
      <c r="C36" s="11" t="s">
        <v>1258</v>
      </c>
      <c r="D36" s="12">
        <v>2</v>
      </c>
      <c r="E36" s="16">
        <v>27064</v>
      </c>
      <c r="F36" s="16">
        <f t="shared" si="0"/>
        <v>8119.2</v>
      </c>
    </row>
    <row r="37" spans="1:6" x14ac:dyDescent="0.25">
      <c r="A37" s="11" t="s">
        <v>79</v>
      </c>
      <c r="B37" s="11"/>
      <c r="C37" s="11" t="s">
        <v>1258</v>
      </c>
      <c r="D37" s="12">
        <v>2</v>
      </c>
      <c r="E37" s="16"/>
      <c r="F37" s="16">
        <f t="shared" si="0"/>
        <v>0</v>
      </c>
    </row>
  </sheetData>
  <autoFilter ref="A2:E2">
    <sortState ref="A3:G37">
      <sortCondition ref="A2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7" sqref="D7"/>
    </sheetView>
  </sheetViews>
  <sheetFormatPr defaultRowHeight="15" x14ac:dyDescent="0.25"/>
  <cols>
    <col min="1" max="1" width="33" bestFit="1" customWidth="1"/>
    <col min="2" max="2" width="16" bestFit="1" customWidth="1"/>
    <col min="3" max="3" width="11.85546875" bestFit="1" customWidth="1"/>
    <col min="4" max="4" width="9.85546875" bestFit="1" customWidth="1"/>
    <col min="5" max="5" width="10.28515625" bestFit="1" customWidth="1"/>
  </cols>
  <sheetData>
    <row r="1" spans="1:5" ht="15.75" x14ac:dyDescent="0.25">
      <c r="A1" s="58" t="s">
        <v>80</v>
      </c>
      <c r="B1" s="58"/>
      <c r="C1" s="58"/>
      <c r="D1" s="58"/>
      <c r="E1" s="58"/>
    </row>
    <row r="2" spans="1:5" x14ac:dyDescent="0.25">
      <c r="A2" s="9" t="s">
        <v>2125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81</v>
      </c>
      <c r="B3" s="11" t="s">
        <v>1258</v>
      </c>
      <c r="C3" s="12">
        <v>3</v>
      </c>
      <c r="D3" s="16">
        <v>2922</v>
      </c>
      <c r="E3" s="16">
        <f>D3*0.2</f>
        <v>584.4</v>
      </c>
    </row>
    <row r="4" spans="1:5" x14ac:dyDescent="0.25">
      <c r="A4" s="11" t="s">
        <v>82</v>
      </c>
      <c r="B4" s="11" t="s">
        <v>1258</v>
      </c>
      <c r="C4" s="12">
        <v>30</v>
      </c>
      <c r="D4" s="16">
        <v>3355</v>
      </c>
      <c r="E4" s="16">
        <f t="shared" ref="E4:E15" si="0">D4*0.2</f>
        <v>671</v>
      </c>
    </row>
    <row r="5" spans="1:5" x14ac:dyDescent="0.25">
      <c r="A5" s="11" t="s">
        <v>1265</v>
      </c>
      <c r="B5" s="11" t="s">
        <v>1258</v>
      </c>
      <c r="C5" s="12">
        <v>1</v>
      </c>
      <c r="D5" s="16">
        <v>3355</v>
      </c>
      <c r="E5" s="16">
        <f t="shared" si="0"/>
        <v>671</v>
      </c>
    </row>
    <row r="6" spans="1:5" x14ac:dyDescent="0.25">
      <c r="A6" s="11" t="s">
        <v>83</v>
      </c>
      <c r="B6" s="11" t="s">
        <v>1258</v>
      </c>
      <c r="C6" s="12">
        <v>4</v>
      </c>
      <c r="D6" s="16">
        <v>3612</v>
      </c>
      <c r="E6" s="16">
        <f t="shared" si="0"/>
        <v>722.40000000000009</v>
      </c>
    </row>
    <row r="7" spans="1:5" x14ac:dyDescent="0.25">
      <c r="A7" s="11" t="s">
        <v>1266</v>
      </c>
      <c r="B7" s="11" t="s">
        <v>1259</v>
      </c>
      <c r="C7" s="12">
        <v>1</v>
      </c>
      <c r="D7" s="16">
        <v>5115</v>
      </c>
      <c r="E7" s="16">
        <f>D7*0.1</f>
        <v>511.5</v>
      </c>
    </row>
    <row r="8" spans="1:5" x14ac:dyDescent="0.25">
      <c r="A8" s="11" t="s">
        <v>84</v>
      </c>
      <c r="B8" s="11" t="s">
        <v>1272</v>
      </c>
      <c r="C8" s="12">
        <v>1</v>
      </c>
      <c r="D8" s="16">
        <v>8797</v>
      </c>
      <c r="E8" s="16">
        <f t="shared" si="0"/>
        <v>1759.4</v>
      </c>
    </row>
    <row r="9" spans="1:5" x14ac:dyDescent="0.25">
      <c r="A9" s="11" t="s">
        <v>85</v>
      </c>
      <c r="B9" s="11" t="s">
        <v>1258</v>
      </c>
      <c r="C9" s="12">
        <v>3</v>
      </c>
      <c r="D9" s="16">
        <v>10108</v>
      </c>
      <c r="E9" s="16">
        <f t="shared" si="0"/>
        <v>2021.6000000000001</v>
      </c>
    </row>
    <row r="10" spans="1:5" x14ac:dyDescent="0.25">
      <c r="A10" s="11" t="s">
        <v>2162</v>
      </c>
      <c r="B10" s="11" t="s">
        <v>1259</v>
      </c>
      <c r="C10" s="12">
        <v>1</v>
      </c>
      <c r="D10" s="16">
        <v>13977</v>
      </c>
      <c r="E10" s="16">
        <f>D10*0.1</f>
        <v>1397.7</v>
      </c>
    </row>
    <row r="11" spans="1:5" x14ac:dyDescent="0.25">
      <c r="A11" s="11" t="s">
        <v>1263</v>
      </c>
      <c r="B11" s="11" t="s">
        <v>1259</v>
      </c>
      <c r="C11" s="12">
        <v>1</v>
      </c>
      <c r="D11" s="16">
        <v>15148</v>
      </c>
      <c r="E11" s="16">
        <f>D11*0.1</f>
        <v>1514.8000000000002</v>
      </c>
    </row>
    <row r="12" spans="1:5" x14ac:dyDescent="0.25">
      <c r="A12" s="11" t="s">
        <v>86</v>
      </c>
      <c r="B12" s="11" t="s">
        <v>1258</v>
      </c>
      <c r="C12" s="12">
        <v>1</v>
      </c>
      <c r="D12" s="16">
        <v>16980</v>
      </c>
      <c r="E12" s="16">
        <f t="shared" si="0"/>
        <v>3396</v>
      </c>
    </row>
    <row r="13" spans="1:5" x14ac:dyDescent="0.25">
      <c r="A13" s="11" t="s">
        <v>1268</v>
      </c>
      <c r="B13" s="11" t="s">
        <v>1258</v>
      </c>
      <c r="C13" s="12">
        <v>14</v>
      </c>
      <c r="D13" s="16">
        <v>1120</v>
      </c>
      <c r="E13" s="16">
        <f t="shared" si="0"/>
        <v>224</v>
      </c>
    </row>
    <row r="14" spans="1:5" x14ac:dyDescent="0.25">
      <c r="A14" s="11" t="s">
        <v>1269</v>
      </c>
      <c r="B14" s="11" t="s">
        <v>1258</v>
      </c>
      <c r="C14" s="12">
        <v>13</v>
      </c>
      <c r="D14" s="16">
        <v>1220</v>
      </c>
      <c r="E14" s="16">
        <f t="shared" si="0"/>
        <v>244</v>
      </c>
    </row>
    <row r="15" spans="1:5" x14ac:dyDescent="0.25">
      <c r="A15" s="11" t="s">
        <v>1267</v>
      </c>
      <c r="B15" s="11" t="s">
        <v>1258</v>
      </c>
      <c r="C15" s="12">
        <v>15</v>
      </c>
      <c r="D15" s="16">
        <v>1240</v>
      </c>
      <c r="E15" s="16">
        <f t="shared" si="0"/>
        <v>248</v>
      </c>
    </row>
  </sheetData>
  <autoFilter ref="A2:C2">
    <sortState ref="A3:E15">
      <sortCondition ref="A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9"/>
    </sheetView>
  </sheetViews>
  <sheetFormatPr defaultRowHeight="15" x14ac:dyDescent="0.25"/>
  <cols>
    <col min="1" max="1" width="33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42578125" bestFit="1" customWidth="1"/>
  </cols>
  <sheetData>
    <row r="1" spans="1:5" ht="15.75" x14ac:dyDescent="0.25">
      <c r="A1" s="58" t="s">
        <v>87</v>
      </c>
      <c r="B1" s="58"/>
      <c r="C1" s="58"/>
      <c r="D1" s="58"/>
      <c r="E1" s="58"/>
    </row>
    <row r="2" spans="1:5" x14ac:dyDescent="0.25">
      <c r="A2" s="9" t="s">
        <v>2127</v>
      </c>
      <c r="B2" s="9" t="s">
        <v>1257</v>
      </c>
      <c r="C2" s="18" t="s">
        <v>1</v>
      </c>
      <c r="D2" s="19" t="s">
        <v>1986</v>
      </c>
      <c r="E2" s="19" t="s">
        <v>1987</v>
      </c>
    </row>
    <row r="3" spans="1:5" x14ac:dyDescent="0.25">
      <c r="A3" s="11" t="s">
        <v>88</v>
      </c>
      <c r="B3" s="11" t="s">
        <v>1271</v>
      </c>
      <c r="C3" s="12">
        <v>1</v>
      </c>
      <c r="D3" s="16">
        <v>428</v>
      </c>
      <c r="E3" s="16">
        <f>D3*0.5</f>
        <v>214</v>
      </c>
    </row>
    <row r="4" spans="1:5" x14ac:dyDescent="0.25">
      <c r="A4" s="11" t="s">
        <v>89</v>
      </c>
      <c r="B4" s="11" t="s">
        <v>1272</v>
      </c>
      <c r="C4" s="12">
        <v>6</v>
      </c>
      <c r="D4" s="16">
        <v>2587</v>
      </c>
      <c r="E4" s="16">
        <f>D4*0.3</f>
        <v>776.1</v>
      </c>
    </row>
    <row r="5" spans="1:5" x14ac:dyDescent="0.25">
      <c r="A5" s="11" t="s">
        <v>90</v>
      </c>
      <c r="B5" s="11" t="s">
        <v>1258</v>
      </c>
      <c r="C5" s="12">
        <v>11</v>
      </c>
      <c r="D5" s="16">
        <v>2587</v>
      </c>
      <c r="E5" s="16">
        <f>D5*0.3</f>
        <v>776.1</v>
      </c>
    </row>
    <row r="6" spans="1:5" x14ac:dyDescent="0.25">
      <c r="A6" s="11" t="s">
        <v>91</v>
      </c>
      <c r="B6" s="11" t="s">
        <v>1259</v>
      </c>
      <c r="C6" s="12">
        <v>1</v>
      </c>
      <c r="D6" s="16">
        <v>579</v>
      </c>
      <c r="E6" s="16">
        <f t="shared" ref="E6:E8" si="0">D6*0.5</f>
        <v>289.5</v>
      </c>
    </row>
    <row r="7" spans="1:5" x14ac:dyDescent="0.25">
      <c r="A7" s="11" t="s">
        <v>92</v>
      </c>
      <c r="B7" s="11" t="s">
        <v>1271</v>
      </c>
      <c r="C7" s="12">
        <v>2</v>
      </c>
      <c r="D7" s="16">
        <v>579</v>
      </c>
      <c r="E7" s="16">
        <f t="shared" si="0"/>
        <v>289.5</v>
      </c>
    </row>
    <row r="8" spans="1:5" x14ac:dyDescent="0.25">
      <c r="A8" s="11" t="s">
        <v>93</v>
      </c>
      <c r="B8" s="11" t="s">
        <v>1271</v>
      </c>
      <c r="C8" s="12">
        <v>1</v>
      </c>
      <c r="D8" s="16">
        <v>579</v>
      </c>
      <c r="E8" s="16">
        <f t="shared" si="0"/>
        <v>289.5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x14ac:dyDescent="0.25"/>
  <cols>
    <col min="1" max="1" width="29.28515625" bestFit="1" customWidth="1"/>
    <col min="2" max="2" width="8.42578125" bestFit="1" customWidth="1"/>
    <col min="3" max="3" width="7.28515625" bestFit="1" customWidth="1"/>
    <col min="4" max="4" width="6" bestFit="1" customWidth="1"/>
    <col min="5" max="5" width="6.42578125" bestFit="1" customWidth="1"/>
    <col min="6" max="6" width="9.85546875" bestFit="1" customWidth="1"/>
    <col min="7" max="7" width="10.28515625" bestFit="1" customWidth="1"/>
  </cols>
  <sheetData>
    <row r="1" spans="1:7" ht="15.75" x14ac:dyDescent="0.25">
      <c r="A1" s="58" t="s">
        <v>94</v>
      </c>
      <c r="B1" s="58"/>
      <c r="C1" s="58"/>
      <c r="D1" s="58"/>
      <c r="E1" s="58"/>
      <c r="F1" s="58"/>
      <c r="G1" s="58"/>
    </row>
    <row r="2" spans="1:7" x14ac:dyDescent="0.25">
      <c r="A2" s="9" t="s">
        <v>2128</v>
      </c>
      <c r="B2" s="9" t="s">
        <v>1257</v>
      </c>
      <c r="C2" s="10" t="s">
        <v>1</v>
      </c>
      <c r="D2" s="20" t="s">
        <v>2</v>
      </c>
      <c r="E2" s="10" t="s">
        <v>3</v>
      </c>
      <c r="F2" s="16" t="s">
        <v>1986</v>
      </c>
      <c r="G2" s="16" t="s">
        <v>1987</v>
      </c>
    </row>
    <row r="3" spans="1:7" x14ac:dyDescent="0.25">
      <c r="A3" s="11" t="s">
        <v>2002</v>
      </c>
      <c r="B3" s="11" t="s">
        <v>1997</v>
      </c>
      <c r="C3" s="12">
        <v>2</v>
      </c>
      <c r="D3" s="21">
        <v>1</v>
      </c>
      <c r="E3" s="22">
        <v>2</v>
      </c>
      <c r="F3" s="16"/>
      <c r="G3" s="16"/>
    </row>
    <row r="4" spans="1:7" x14ac:dyDescent="0.25">
      <c r="A4" s="11" t="s">
        <v>103</v>
      </c>
      <c r="B4" s="11" t="s">
        <v>1998</v>
      </c>
      <c r="C4" s="12">
        <v>1</v>
      </c>
      <c r="D4" s="21">
        <v>1</v>
      </c>
      <c r="E4" s="22">
        <v>1</v>
      </c>
      <c r="F4" s="16"/>
      <c r="G4" s="16"/>
    </row>
    <row r="5" spans="1:7" x14ac:dyDescent="0.25">
      <c r="A5" s="11" t="s">
        <v>2003</v>
      </c>
      <c r="B5" s="11" t="s">
        <v>1997</v>
      </c>
      <c r="C5" s="12">
        <v>1</v>
      </c>
      <c r="D5" s="21">
        <v>1</v>
      </c>
      <c r="E5" s="22">
        <v>1</v>
      </c>
      <c r="F5" s="16"/>
      <c r="G5" s="16"/>
    </row>
    <row r="6" spans="1:7" x14ac:dyDescent="0.25">
      <c r="A6" s="11" t="s">
        <v>2004</v>
      </c>
      <c r="B6" s="11" t="s">
        <v>1997</v>
      </c>
      <c r="C6" s="12">
        <v>1</v>
      </c>
      <c r="D6" s="21">
        <v>1</v>
      </c>
      <c r="E6" s="22">
        <v>1</v>
      </c>
      <c r="F6" s="16"/>
      <c r="G6" s="16"/>
    </row>
    <row r="7" spans="1:7" x14ac:dyDescent="0.25">
      <c r="A7" s="11" t="s">
        <v>2005</v>
      </c>
      <c r="B7" s="11" t="s">
        <v>1262</v>
      </c>
      <c r="C7" s="12">
        <v>10</v>
      </c>
      <c r="D7" s="21">
        <v>1</v>
      </c>
      <c r="E7" s="22">
        <v>10</v>
      </c>
      <c r="F7" s="16"/>
      <c r="G7" s="16"/>
    </row>
    <row r="8" spans="1:7" x14ac:dyDescent="0.25">
      <c r="A8" s="11" t="s">
        <v>2006</v>
      </c>
      <c r="B8" s="11" t="s">
        <v>1999</v>
      </c>
      <c r="C8" s="12">
        <v>4</v>
      </c>
      <c r="D8" s="21">
        <v>1</v>
      </c>
      <c r="E8" s="22">
        <v>4</v>
      </c>
      <c r="F8" s="16"/>
      <c r="G8" s="16"/>
    </row>
    <row r="9" spans="1:7" x14ac:dyDescent="0.25">
      <c r="A9" s="11" t="s">
        <v>2007</v>
      </c>
      <c r="B9" s="11" t="s">
        <v>1997</v>
      </c>
      <c r="C9" s="12">
        <v>9</v>
      </c>
      <c r="D9" s="21">
        <v>1</v>
      </c>
      <c r="E9" s="22">
        <v>9</v>
      </c>
      <c r="F9" s="16"/>
      <c r="G9" s="16"/>
    </row>
    <row r="10" spans="1:7" x14ac:dyDescent="0.25">
      <c r="A10" s="11" t="s">
        <v>2008</v>
      </c>
      <c r="B10" s="11" t="s">
        <v>1997</v>
      </c>
      <c r="C10" s="12">
        <v>6</v>
      </c>
      <c r="D10" s="21">
        <v>1</v>
      </c>
      <c r="E10" s="22">
        <v>6</v>
      </c>
      <c r="F10" s="16"/>
      <c r="G10" s="16"/>
    </row>
    <row r="11" spans="1:7" x14ac:dyDescent="0.25">
      <c r="A11" s="11" t="s">
        <v>2009</v>
      </c>
      <c r="B11" s="11" t="s">
        <v>1300</v>
      </c>
      <c r="C11" s="12">
        <v>1</v>
      </c>
      <c r="D11" s="21">
        <v>1</v>
      </c>
      <c r="E11" s="22">
        <v>1</v>
      </c>
      <c r="F11" s="16"/>
      <c r="G11" s="16"/>
    </row>
    <row r="12" spans="1:7" x14ac:dyDescent="0.25">
      <c r="A12" s="11" t="s">
        <v>2009</v>
      </c>
      <c r="B12" s="11" t="s">
        <v>1997</v>
      </c>
      <c r="C12" s="12">
        <v>1</v>
      </c>
      <c r="D12" s="21">
        <v>1</v>
      </c>
      <c r="E12" s="22">
        <v>1</v>
      </c>
      <c r="F12" s="16"/>
      <c r="G12" s="16"/>
    </row>
    <row r="13" spans="1:7" x14ac:dyDescent="0.25">
      <c r="A13" s="11" t="s">
        <v>2010</v>
      </c>
      <c r="B13" s="11" t="s">
        <v>1997</v>
      </c>
      <c r="C13" s="12">
        <v>1</v>
      </c>
      <c r="D13" s="21">
        <v>1</v>
      </c>
      <c r="E13" s="22">
        <v>1</v>
      </c>
      <c r="F13" s="16"/>
      <c r="G13" s="16"/>
    </row>
    <row r="14" spans="1:7" x14ac:dyDescent="0.25">
      <c r="A14" s="11" t="s">
        <v>136</v>
      </c>
      <c r="B14" s="11" t="s">
        <v>1998</v>
      </c>
      <c r="C14" s="12">
        <v>5</v>
      </c>
      <c r="D14" s="21">
        <v>1</v>
      </c>
      <c r="E14" s="22">
        <v>5</v>
      </c>
      <c r="F14" s="16"/>
      <c r="G14" s="16"/>
    </row>
    <row r="15" spans="1:7" x14ac:dyDescent="0.25">
      <c r="A15" s="11" t="s">
        <v>2012</v>
      </c>
      <c r="B15" s="11" t="s">
        <v>1440</v>
      </c>
      <c r="C15" s="12">
        <v>3</v>
      </c>
      <c r="D15" s="21">
        <v>40</v>
      </c>
      <c r="E15" s="22">
        <v>120</v>
      </c>
      <c r="F15" s="16"/>
      <c r="G15" s="16"/>
    </row>
    <row r="16" spans="1:7" x14ac:dyDescent="0.25">
      <c r="A16" s="11" t="s">
        <v>2011</v>
      </c>
      <c r="B16" s="11" t="s">
        <v>1997</v>
      </c>
      <c r="C16" s="12">
        <v>1</v>
      </c>
      <c r="D16" s="21">
        <v>50</v>
      </c>
      <c r="E16" s="22">
        <v>50</v>
      </c>
      <c r="F16" s="16"/>
      <c r="G16" s="16"/>
    </row>
    <row r="17" spans="1:7" x14ac:dyDescent="0.25">
      <c r="A17" s="11" t="s">
        <v>2013</v>
      </c>
      <c r="B17" s="11" t="s">
        <v>1440</v>
      </c>
      <c r="C17" s="12">
        <v>1</v>
      </c>
      <c r="D17" s="21">
        <v>45</v>
      </c>
      <c r="E17" s="22">
        <v>45</v>
      </c>
      <c r="F17" s="16"/>
      <c r="G17" s="16"/>
    </row>
    <row r="18" spans="1:7" x14ac:dyDescent="0.25">
      <c r="A18" s="11" t="s">
        <v>2014</v>
      </c>
      <c r="B18" s="11" t="s">
        <v>1440</v>
      </c>
      <c r="C18" s="12">
        <v>4</v>
      </c>
      <c r="D18" s="21">
        <v>1</v>
      </c>
      <c r="E18" s="22">
        <v>4</v>
      </c>
      <c r="F18" s="16"/>
      <c r="G18" s="16"/>
    </row>
    <row r="19" spans="1:7" x14ac:dyDescent="0.25">
      <c r="A19" s="11" t="s">
        <v>2015</v>
      </c>
      <c r="B19" s="11" t="s">
        <v>2000</v>
      </c>
      <c r="C19" s="12">
        <v>2</v>
      </c>
      <c r="D19" s="21">
        <v>1</v>
      </c>
      <c r="E19" s="22">
        <v>2</v>
      </c>
      <c r="F19" s="16"/>
      <c r="G19" s="16"/>
    </row>
    <row r="20" spans="1:7" x14ac:dyDescent="0.25">
      <c r="A20" s="11" t="s">
        <v>2016</v>
      </c>
      <c r="B20" s="11" t="s">
        <v>1440</v>
      </c>
      <c r="C20" s="12">
        <v>5</v>
      </c>
      <c r="D20" s="21">
        <v>1</v>
      </c>
      <c r="E20" s="22">
        <v>5</v>
      </c>
      <c r="F20" s="16"/>
      <c r="G20" s="16"/>
    </row>
    <row r="21" spans="1:7" x14ac:dyDescent="0.25">
      <c r="A21" s="11" t="s">
        <v>2017</v>
      </c>
      <c r="B21" s="11" t="s">
        <v>1440</v>
      </c>
      <c r="C21" s="12">
        <v>2</v>
      </c>
      <c r="D21" s="21">
        <v>1</v>
      </c>
      <c r="E21" s="22">
        <v>2</v>
      </c>
      <c r="F21" s="16"/>
      <c r="G21" s="16"/>
    </row>
    <row r="22" spans="1:7" x14ac:dyDescent="0.25">
      <c r="A22" s="11" t="s">
        <v>2018</v>
      </c>
      <c r="B22" s="11" t="s">
        <v>1997</v>
      </c>
      <c r="C22" s="12">
        <v>1</v>
      </c>
      <c r="D22" s="21">
        <v>1</v>
      </c>
      <c r="E22" s="22">
        <v>1</v>
      </c>
      <c r="F22" s="16"/>
      <c r="G22" s="16"/>
    </row>
    <row r="23" spans="1:7" x14ac:dyDescent="0.25">
      <c r="A23" s="11" t="s">
        <v>144</v>
      </c>
      <c r="B23" s="11" t="s">
        <v>1440</v>
      </c>
      <c r="C23" s="12">
        <v>5</v>
      </c>
      <c r="D23" s="21">
        <v>1</v>
      </c>
      <c r="E23" s="22">
        <v>5</v>
      </c>
      <c r="F23" s="16"/>
      <c r="G23" s="16"/>
    </row>
    <row r="24" spans="1:7" x14ac:dyDescent="0.25">
      <c r="A24" s="11" t="s">
        <v>2019</v>
      </c>
      <c r="B24" s="11" t="s">
        <v>1440</v>
      </c>
      <c r="C24" s="12">
        <v>1</v>
      </c>
      <c r="D24" s="21">
        <v>1</v>
      </c>
      <c r="E24" s="22">
        <v>1</v>
      </c>
      <c r="F24" s="16"/>
      <c r="G24" s="16"/>
    </row>
    <row r="25" spans="1:7" x14ac:dyDescent="0.25">
      <c r="A25" s="11" t="s">
        <v>2020</v>
      </c>
      <c r="B25" s="11" t="s">
        <v>1997</v>
      </c>
      <c r="C25" s="12">
        <v>2</v>
      </c>
      <c r="D25" s="21">
        <v>1</v>
      </c>
      <c r="E25" s="22">
        <v>2</v>
      </c>
      <c r="F25" s="16"/>
      <c r="G25" s="16"/>
    </row>
    <row r="26" spans="1:7" x14ac:dyDescent="0.25">
      <c r="A26" s="11" t="s">
        <v>145</v>
      </c>
      <c r="B26" s="11" t="s">
        <v>1262</v>
      </c>
      <c r="C26" s="12">
        <v>21</v>
      </c>
      <c r="D26" s="21">
        <v>1</v>
      </c>
      <c r="E26" s="22">
        <v>21</v>
      </c>
      <c r="F26" s="16"/>
      <c r="G26" s="16"/>
    </row>
    <row r="27" spans="1:7" x14ac:dyDescent="0.25">
      <c r="A27" s="11" t="s">
        <v>2021</v>
      </c>
      <c r="B27" s="11" t="s">
        <v>1440</v>
      </c>
      <c r="C27" s="12">
        <v>1</v>
      </c>
      <c r="D27" s="21">
        <v>1</v>
      </c>
      <c r="E27" s="22">
        <v>1</v>
      </c>
      <c r="F27" s="16"/>
      <c r="G27" s="16"/>
    </row>
    <row r="28" spans="1:7" x14ac:dyDescent="0.25">
      <c r="A28" s="11" t="s">
        <v>2022</v>
      </c>
      <c r="B28" s="11" t="s">
        <v>1440</v>
      </c>
      <c r="C28" s="12">
        <v>5</v>
      </c>
      <c r="D28" s="21">
        <v>1</v>
      </c>
      <c r="E28" s="22">
        <v>5</v>
      </c>
      <c r="F28" s="16"/>
      <c r="G28" s="16"/>
    </row>
    <row r="29" spans="1:7" x14ac:dyDescent="0.25">
      <c r="A29" s="11" t="s">
        <v>146</v>
      </c>
      <c r="B29" s="11" t="s">
        <v>1262</v>
      </c>
      <c r="C29" s="12">
        <v>6</v>
      </c>
      <c r="D29" s="21">
        <v>1</v>
      </c>
      <c r="E29" s="22">
        <v>6</v>
      </c>
      <c r="F29" s="16"/>
      <c r="G29" s="16"/>
    </row>
    <row r="30" spans="1:7" x14ac:dyDescent="0.25">
      <c r="A30" s="11" t="s">
        <v>147</v>
      </c>
      <c r="B30" s="11" t="s">
        <v>1440</v>
      </c>
      <c r="C30" s="12">
        <v>5</v>
      </c>
      <c r="D30" s="21">
        <v>1</v>
      </c>
      <c r="E30" s="22">
        <v>5</v>
      </c>
      <c r="F30" s="16"/>
      <c r="G30" s="16"/>
    </row>
    <row r="31" spans="1:7" x14ac:dyDescent="0.25">
      <c r="A31" s="11" t="s">
        <v>2023</v>
      </c>
      <c r="B31" s="11" t="s">
        <v>1440</v>
      </c>
      <c r="C31" s="12">
        <v>2</v>
      </c>
      <c r="D31" s="21">
        <v>1</v>
      </c>
      <c r="E31" s="22">
        <v>2</v>
      </c>
      <c r="F31" s="16"/>
      <c r="G31" s="16"/>
    </row>
    <row r="32" spans="1:7" x14ac:dyDescent="0.25">
      <c r="A32" s="11" t="s">
        <v>2024</v>
      </c>
      <c r="B32" s="11" t="s">
        <v>1999</v>
      </c>
      <c r="C32" s="12">
        <v>10</v>
      </c>
      <c r="D32" s="21">
        <v>1</v>
      </c>
      <c r="E32" s="22">
        <v>10</v>
      </c>
      <c r="F32" s="16"/>
      <c r="G32" s="16"/>
    </row>
    <row r="33" spans="1:7" x14ac:dyDescent="0.25">
      <c r="A33" s="11" t="s">
        <v>2025</v>
      </c>
      <c r="B33" s="11" t="s">
        <v>1440</v>
      </c>
      <c r="C33" s="12">
        <v>1</v>
      </c>
      <c r="D33" s="21">
        <v>1</v>
      </c>
      <c r="E33" s="22">
        <v>1</v>
      </c>
      <c r="F33" s="16"/>
      <c r="G33" s="16"/>
    </row>
    <row r="34" spans="1:7" x14ac:dyDescent="0.25">
      <c r="A34" s="11" t="s">
        <v>2026</v>
      </c>
      <c r="B34" s="11" t="s">
        <v>1997</v>
      </c>
      <c r="C34" s="12">
        <v>4</v>
      </c>
      <c r="D34" s="21">
        <v>1</v>
      </c>
      <c r="E34" s="22">
        <v>4</v>
      </c>
      <c r="F34" s="16"/>
      <c r="G34" s="16"/>
    </row>
    <row r="35" spans="1:7" x14ac:dyDescent="0.25">
      <c r="A35" s="11" t="s">
        <v>2027</v>
      </c>
      <c r="B35" s="11" t="s">
        <v>1997</v>
      </c>
      <c r="C35" s="12">
        <v>4</v>
      </c>
      <c r="D35" s="21">
        <v>1</v>
      </c>
      <c r="E35" s="22">
        <v>4</v>
      </c>
      <c r="F35" s="16"/>
      <c r="G35" s="16"/>
    </row>
    <row r="36" spans="1:7" x14ac:dyDescent="0.25">
      <c r="A36" s="11" t="s">
        <v>2028</v>
      </c>
      <c r="B36" s="11" t="s">
        <v>1262</v>
      </c>
      <c r="C36" s="12">
        <v>3</v>
      </c>
      <c r="D36" s="21">
        <v>1</v>
      </c>
      <c r="E36" s="22">
        <v>3</v>
      </c>
      <c r="F36" s="16"/>
      <c r="G36" s="16"/>
    </row>
    <row r="37" spans="1:7" x14ac:dyDescent="0.25">
      <c r="A37" s="11" t="s">
        <v>157</v>
      </c>
      <c r="B37" s="11" t="s">
        <v>1262</v>
      </c>
      <c r="C37" s="12">
        <v>4</v>
      </c>
      <c r="D37" s="21">
        <v>1</v>
      </c>
      <c r="E37" s="22">
        <v>4</v>
      </c>
      <c r="F37" s="16"/>
      <c r="G37" s="16"/>
    </row>
    <row r="38" spans="1:7" x14ac:dyDescent="0.25">
      <c r="A38" s="11" t="s">
        <v>2029</v>
      </c>
      <c r="B38" s="11" t="s">
        <v>1999</v>
      </c>
      <c r="C38" s="23">
        <v>10</v>
      </c>
      <c r="D38" s="21">
        <v>1</v>
      </c>
      <c r="E38" s="22">
        <v>10</v>
      </c>
      <c r="F38" s="16"/>
      <c r="G38" s="16"/>
    </row>
    <row r="39" spans="1:7" x14ac:dyDescent="0.25">
      <c r="A39" s="11" t="s">
        <v>2030</v>
      </c>
      <c r="B39" s="11" t="s">
        <v>1262</v>
      </c>
      <c r="C39" s="12">
        <v>9</v>
      </c>
      <c r="D39" s="21">
        <v>1</v>
      </c>
      <c r="E39" s="22">
        <v>9</v>
      </c>
      <c r="F39" s="16"/>
      <c r="G39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Sheet1</vt:lpstr>
      <vt:lpstr>Sheet2</vt:lpstr>
      <vt:lpstr>Sheet3</vt:lpstr>
      <vt:lpstr>CARBIDE TIPPED TOOLS</vt:lpstr>
      <vt:lpstr>CENTRE DRILL</vt:lpstr>
      <vt:lpstr>CORE DRILL</vt:lpstr>
      <vt:lpstr>COUNTER BORE</vt:lpstr>
      <vt:lpstr>COUNTER SINK</vt:lpstr>
      <vt:lpstr>C.S. DIE OTHER</vt:lpstr>
      <vt:lpstr>C.S. DIE TOTEM</vt:lpstr>
      <vt:lpstr>C.S. TAP OTHER</vt:lpstr>
      <vt:lpstr>C.S. TAP TOTEM</vt:lpstr>
      <vt:lpstr>DOVETAIL CUTTER</vt:lpstr>
      <vt:lpstr>END MILL</vt:lpstr>
      <vt:lpstr>HSS DIES</vt:lpstr>
      <vt:lpstr>ITHS TAP</vt:lpstr>
      <vt:lpstr>MACHINE ACCSS.</vt:lpstr>
      <vt:lpstr>HAND REAMER</vt:lpstr>
      <vt:lpstr>MACHINE REAMER</vt:lpstr>
      <vt:lpstr>MA FORD</vt:lpstr>
      <vt:lpstr>S &amp; F CUTTER</vt:lpstr>
      <vt:lpstr>SLITTING SAW</vt:lpstr>
      <vt:lpstr>L.H.DRILL</vt:lpstr>
      <vt:lpstr>STUB DRILL</vt:lpstr>
      <vt:lpstr>S.S. DRILL</vt:lpstr>
      <vt:lpstr>S.S.LONG SERIES</vt:lpstr>
      <vt:lpstr>S.S.E.L. DRILL</vt:lpstr>
      <vt:lpstr>SLOT DRILL</vt:lpstr>
      <vt:lpstr>STEP DRILL</vt:lpstr>
      <vt:lpstr>T.C.R. BURR</vt:lpstr>
      <vt:lpstr>THS TAP</vt:lpstr>
      <vt:lpstr>T.S. DRILL</vt:lpstr>
      <vt:lpstr>TOOL BIT</vt:lpstr>
      <vt:lpstr>TORQUE WRENCH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PRALHAD LADDHA</dc:creator>
  <cp:lastModifiedBy>PRALHAD LADDHA</cp:lastModifiedBy>
  <cp:lastPrinted>2017-04-15T13:56:52Z</cp:lastPrinted>
  <dcterms:created xsi:type="dcterms:W3CDTF">2016-06-13T07:18:54Z</dcterms:created>
  <dcterms:modified xsi:type="dcterms:W3CDTF">2017-04-26T04:38:37Z</dcterms:modified>
</cp:coreProperties>
</file>